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O:\Projects\Arctic\Arctic_Web_Data\ecotypes\"/>
    </mc:Choice>
  </mc:AlternateContent>
  <xr:revisionPtr revIDLastSave="0" documentId="13_ncr:1_{CCABA08B-9A5E-4E58-8C71-50A2BDC04F76}" xr6:coauthVersionLast="41" xr6:coauthVersionMax="41" xr10:uidLastSave="{00000000-0000-0000-0000-000000000000}"/>
  <bookViews>
    <workbookView xWindow="-120" yWindow="-120" windowWidth="29040" windowHeight="17640" xr2:uid="{00000000-000D-0000-FFFF-FFFF00000000}"/>
  </bookViews>
  <sheets>
    <sheet name="Metadata" sheetId="1" r:id="rId1"/>
    <sheet name="All Leaves" sheetId="34" r:id="rId2"/>
    <sheet name="Active Leaves" sheetId="36" r:id="rId3"/>
    <sheet name="Sites(Do NOT Edit)" sheetId="35" r:id="rId4"/>
  </sheets>
  <definedNames>
    <definedName name="_xlnm._FilterDatabase" localSheetId="3" hidden="1">'Sites(Do NOT Edit)'!$A$2:$N$645</definedName>
    <definedName name="ABSTRACT">Metadata!$A$6</definedName>
    <definedName name="Address_line_2">Metadata!$A$22</definedName>
    <definedName name="Address_line_3">Metadata!$A$23</definedName>
    <definedName name="Availability_Status">Metadata!$A$36</definedName>
    <definedName name="Beginning_Date">Metadata!$A$33</definedName>
    <definedName name="City">Metadata!$A$24</definedName>
    <definedName name="Code_Information">Metadata!$F$139</definedName>
    <definedName name="Country">Metadata!$A$27</definedName>
    <definedName name="DATA_FILE_INFORMATION">Metadata!$A$30</definedName>
    <definedName name="Data_File_Name">Metadata!$A$32</definedName>
    <definedName name="Data_File_URL">Metadata!$A$31</definedName>
    <definedName name="Data_Type">Metadata!$C$139</definedName>
    <definedName name="DATASET_ID">Metadata!$A$14</definedName>
    <definedName name="DATASET_TITLE">Metadata!$A$5</definedName>
    <definedName name="DataSheet1">Metadata!$B$135</definedName>
    <definedName name="DateTime_Format">Metadata!$E$139</definedName>
    <definedName name="Distribution_URL_for_file">Metadata!$A$4</definedName>
    <definedName name="East_Bounding_Coordinate">Metadata!$A$48</definedName>
    <definedName name="Elevation">Metadata!$A$54</definedName>
    <definedName name="Email">Metadata!$A$18</definedName>
    <definedName name="End_Date">Metadata!$A$34</definedName>
    <definedName name="First_Name">Metadata!$A$19</definedName>
    <definedName name="Geographic_Description">Metadata!$A$45</definedName>
    <definedName name="INVESTIGATOR_INFORMATION">Metadata!$A$16</definedName>
    <definedName name="KEYWORD_INFORMATION">Metadata!$A$60</definedName>
    <definedName name="KEYWORDS">Metadata!$A$61</definedName>
    <definedName name="Last_Name">Metadata!$A$20</definedName>
    <definedName name="Latitude">Metadata!$A$52</definedName>
    <definedName name="Link_to_Google_Map">Metadata!$A$55</definedName>
    <definedName name="Location_Bounding_Box">Metadata!$A$46</definedName>
    <definedName name="Location_Name">Metadata!$A$44</definedName>
    <definedName name="Log_of_Changes">Metadata!$A$39</definedName>
    <definedName name="Longitude">Metadata!$A$53</definedName>
    <definedName name="LTER_Sites_number">'Sites(Do NOT Edit)'!$A$2:$A$645</definedName>
    <definedName name="Maintenance_Description">Metadata!$A$38</definedName>
    <definedName name="Maximum_Value">Metadata!$H$139</definedName>
    <definedName name="Metacat_Package_ID">Metadata!$A$2</definedName>
    <definedName name="METHODS">Metadata!$A$64</definedName>
    <definedName name="Minimum_Value">Metadata!$I$139</definedName>
    <definedName name="Missing_Value_Code">Metadata!$G$139</definedName>
    <definedName name="Name_of_Data_Sheet">Metadata!$A$135</definedName>
    <definedName name="North_Bounding_Coordinate">Metadata!$A$49</definedName>
    <definedName name="Number_of_Data_Records">Metadata!$A$137</definedName>
    <definedName name="Number_of_Header_Rows">Metadata!$A$136</definedName>
    <definedName name="OR">Metadata!$A$128</definedName>
    <definedName name="OR_if_single_point_location">Metadata!$A$51</definedName>
    <definedName name="Organisms_studied">Metadata!$A$58</definedName>
    <definedName name="Organization">Metadata!$A$21</definedName>
    <definedName name="Other_Files_to_Reference">Metadata!$A$35</definedName>
    <definedName name="Precision">Metadata!$J$139</definedName>
    <definedName name="Protocol_Document">Metadata!$A$129</definedName>
    <definedName name="Protocol_Title">Metadata!$A$126</definedName>
    <definedName name="Quality_Control_Information">Metadata!$A$37</definedName>
    <definedName name="RESEARCH_LOCATION">Metadata!$A$43</definedName>
    <definedName name="Role">Metadata!$A$17</definedName>
    <definedName name="Sampling_and_or_Lab_Protocols">Metadata!$A$125</definedName>
    <definedName name="Site_name">'Sites(Do NOT Edit)'!$B$3:$B$645</definedName>
    <definedName name="Site_name_list">'Sites(Do NOT Edit)'!$B$2:$B$645</definedName>
    <definedName name="Sites">'Sites(Do NOT Edit)'!$A$3:$M$645</definedName>
    <definedName name="South_Bounding_Coordinate">Metadata!$A$50</definedName>
    <definedName name="State">Metadata!$A$25</definedName>
    <definedName name="TAXONOMIC_COVERAGE">Metadata!$A$57</definedName>
    <definedName name="Units">Metadata!$D$139</definedName>
    <definedName name="URL_of_online_Protocol">Metadata!$A$127</definedName>
    <definedName name="Variable_Description">Metadata!$B$139</definedName>
    <definedName name="VARIABLE_DESCRIPTIONS">Metadata!$A$138</definedName>
    <definedName name="Variable_Name">Metadata!$A$139</definedName>
    <definedName name="West_Bounding_Coordinate">Metadata!$A$47</definedName>
    <definedName name="Year_Released_to_Public">Metadata!$A$3</definedName>
    <definedName name="Zip_Code">Metadata!$A$26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83" i="36" l="1"/>
  <c r="D483" i="36"/>
  <c r="X482" i="36"/>
  <c r="U482" i="36"/>
  <c r="W482" i="36"/>
  <c r="F482" i="36"/>
  <c r="D482" i="36"/>
  <c r="X481" i="36"/>
  <c r="U481" i="36"/>
  <c r="W481" i="36"/>
  <c r="F481" i="36"/>
  <c r="D481" i="36"/>
  <c r="X480" i="36"/>
  <c r="U480" i="36"/>
  <c r="W480" i="36"/>
  <c r="F480" i="36"/>
  <c r="D480" i="36"/>
  <c r="X479" i="36"/>
  <c r="U479" i="36"/>
  <c r="W479" i="36"/>
  <c r="F479" i="36"/>
  <c r="D479" i="36"/>
  <c r="X478" i="36"/>
  <c r="U478" i="36"/>
  <c r="W478" i="36"/>
  <c r="F478" i="36"/>
  <c r="D478" i="36"/>
  <c r="F477" i="36"/>
  <c r="D477" i="36"/>
  <c r="F476" i="36"/>
  <c r="D476" i="36"/>
  <c r="F475" i="36"/>
  <c r="D475" i="36"/>
  <c r="F474" i="36"/>
  <c r="D474" i="36"/>
  <c r="X473" i="36"/>
  <c r="U473" i="36"/>
  <c r="W473" i="36"/>
  <c r="F473" i="36"/>
  <c r="D473" i="36"/>
  <c r="X472" i="36"/>
  <c r="U472" i="36"/>
  <c r="W472" i="36"/>
  <c r="F472" i="36"/>
  <c r="D472" i="36"/>
  <c r="X471" i="36"/>
  <c r="U471" i="36"/>
  <c r="W471" i="36"/>
  <c r="F471" i="36"/>
  <c r="D471" i="36"/>
  <c r="X470" i="36"/>
  <c r="U470" i="36"/>
  <c r="W470" i="36"/>
  <c r="F470" i="36"/>
  <c r="D470" i="36"/>
  <c r="X469" i="36"/>
  <c r="U469" i="36"/>
  <c r="W469" i="36"/>
  <c r="F469" i="36"/>
  <c r="D469" i="36"/>
  <c r="F468" i="36"/>
  <c r="D468" i="36"/>
  <c r="F467" i="36"/>
  <c r="D467" i="36"/>
  <c r="F466" i="36"/>
  <c r="D466" i="36"/>
  <c r="F465" i="36"/>
  <c r="D465" i="36"/>
  <c r="X464" i="36"/>
  <c r="U464" i="36"/>
  <c r="W464" i="36"/>
  <c r="F464" i="36"/>
  <c r="D464" i="36"/>
  <c r="X463" i="36"/>
  <c r="U463" i="36"/>
  <c r="W463" i="36"/>
  <c r="F463" i="36"/>
  <c r="D463" i="36"/>
  <c r="X462" i="36"/>
  <c r="U462" i="36"/>
  <c r="W462" i="36"/>
  <c r="F462" i="36"/>
  <c r="D462" i="36"/>
  <c r="X461" i="36"/>
  <c r="U461" i="36"/>
  <c r="W461" i="36"/>
  <c r="F461" i="36"/>
  <c r="D461" i="36"/>
  <c r="X460" i="36"/>
  <c r="U460" i="36"/>
  <c r="W460" i="36"/>
  <c r="F460" i="36"/>
  <c r="D460" i="36"/>
  <c r="F459" i="36"/>
  <c r="D459" i="36"/>
  <c r="F458" i="36"/>
  <c r="D458" i="36"/>
  <c r="F457" i="36"/>
  <c r="D457" i="36"/>
  <c r="F456" i="36"/>
  <c r="D456" i="36"/>
  <c r="X455" i="36"/>
  <c r="U455" i="36"/>
  <c r="W455" i="36"/>
  <c r="F455" i="36"/>
  <c r="D455" i="36"/>
  <c r="X454" i="36"/>
  <c r="U454" i="36"/>
  <c r="W454" i="36"/>
  <c r="F454" i="36"/>
  <c r="D454" i="36"/>
  <c r="X453" i="36"/>
  <c r="U453" i="36"/>
  <c r="W453" i="36"/>
  <c r="F453" i="36"/>
  <c r="D453" i="36"/>
  <c r="X452" i="36"/>
  <c r="U452" i="36"/>
  <c r="W452" i="36"/>
  <c r="F452" i="36"/>
  <c r="D452" i="36"/>
  <c r="X451" i="36"/>
  <c r="U451" i="36"/>
  <c r="W451" i="36"/>
  <c r="F451" i="36"/>
  <c r="D451" i="36"/>
  <c r="F450" i="36"/>
  <c r="D450" i="36"/>
  <c r="F449" i="36"/>
  <c r="D449" i="36"/>
  <c r="F448" i="36"/>
  <c r="D448" i="36"/>
  <c r="F447" i="36"/>
  <c r="D447" i="36"/>
  <c r="X446" i="36"/>
  <c r="U446" i="36"/>
  <c r="W446" i="36"/>
  <c r="F446" i="36"/>
  <c r="D446" i="36"/>
  <c r="X445" i="36"/>
  <c r="U445" i="36"/>
  <c r="W445" i="36"/>
  <c r="F445" i="36"/>
  <c r="D445" i="36"/>
  <c r="X444" i="36"/>
  <c r="U444" i="36"/>
  <c r="W444" i="36"/>
  <c r="F444" i="36"/>
  <c r="D444" i="36"/>
  <c r="X443" i="36"/>
  <c r="U443" i="36"/>
  <c r="W443" i="36"/>
  <c r="F443" i="36"/>
  <c r="D443" i="36"/>
  <c r="X442" i="36"/>
  <c r="U442" i="36"/>
  <c r="W442" i="36"/>
  <c r="F442" i="36"/>
  <c r="D442" i="36"/>
  <c r="F441" i="36"/>
  <c r="D441" i="36"/>
  <c r="F440" i="36"/>
  <c r="D440" i="36"/>
  <c r="F439" i="36"/>
  <c r="D439" i="36"/>
  <c r="F438" i="36"/>
  <c r="D438" i="36"/>
  <c r="X437" i="36"/>
  <c r="U437" i="36"/>
  <c r="W437" i="36"/>
  <c r="F437" i="36"/>
  <c r="D437" i="36"/>
  <c r="X436" i="36"/>
  <c r="U436" i="36"/>
  <c r="W436" i="36"/>
  <c r="F436" i="36"/>
  <c r="D436" i="36"/>
  <c r="X435" i="36"/>
  <c r="U435" i="36"/>
  <c r="W435" i="36"/>
  <c r="F435" i="36"/>
  <c r="D435" i="36"/>
  <c r="X434" i="36"/>
  <c r="U434" i="36"/>
  <c r="W434" i="36"/>
  <c r="F434" i="36"/>
  <c r="D434" i="36"/>
  <c r="X433" i="36"/>
  <c r="U433" i="36"/>
  <c r="W433" i="36"/>
  <c r="F433" i="36"/>
  <c r="D433" i="36"/>
  <c r="F432" i="36"/>
  <c r="D432" i="36"/>
  <c r="F431" i="36"/>
  <c r="D431" i="36"/>
  <c r="F430" i="36"/>
  <c r="D430" i="36"/>
  <c r="F429" i="36"/>
  <c r="D429" i="36"/>
  <c r="X428" i="36"/>
  <c r="U428" i="36"/>
  <c r="W428" i="36"/>
  <c r="F428" i="36"/>
  <c r="D428" i="36"/>
  <c r="X427" i="36"/>
  <c r="U427" i="36"/>
  <c r="W427" i="36"/>
  <c r="F427" i="36"/>
  <c r="D427" i="36"/>
  <c r="X426" i="36"/>
  <c r="U426" i="36"/>
  <c r="W426" i="36"/>
  <c r="F426" i="36"/>
  <c r="D426" i="36"/>
  <c r="X425" i="36"/>
  <c r="U425" i="36"/>
  <c r="W425" i="36"/>
  <c r="F425" i="36"/>
  <c r="D425" i="36"/>
  <c r="X424" i="36"/>
  <c r="U424" i="36"/>
  <c r="W424" i="36"/>
  <c r="F424" i="36"/>
  <c r="D424" i="36"/>
  <c r="F423" i="36"/>
  <c r="D423" i="36"/>
  <c r="F422" i="36"/>
  <c r="D422" i="36"/>
  <c r="F421" i="36"/>
  <c r="D421" i="36"/>
  <c r="F420" i="36"/>
  <c r="D420" i="36"/>
  <c r="X419" i="36"/>
  <c r="U419" i="36"/>
  <c r="W419" i="36"/>
  <c r="F419" i="36"/>
  <c r="D419" i="36"/>
  <c r="X418" i="36"/>
  <c r="U418" i="36"/>
  <c r="W418" i="36"/>
  <c r="F418" i="36"/>
  <c r="D418" i="36"/>
  <c r="X417" i="36"/>
  <c r="U417" i="36"/>
  <c r="W417" i="36"/>
  <c r="F417" i="36"/>
  <c r="D417" i="36"/>
  <c r="X416" i="36"/>
  <c r="U416" i="36"/>
  <c r="W416" i="36"/>
  <c r="F416" i="36"/>
  <c r="D416" i="36"/>
  <c r="X415" i="36"/>
  <c r="U415" i="36"/>
  <c r="W415" i="36"/>
  <c r="F415" i="36"/>
  <c r="D415" i="36"/>
  <c r="F414" i="36"/>
  <c r="D414" i="36"/>
  <c r="F413" i="36"/>
  <c r="D413" i="36"/>
  <c r="F412" i="36"/>
  <c r="D412" i="36"/>
  <c r="F411" i="36"/>
  <c r="D411" i="36"/>
  <c r="X410" i="36"/>
  <c r="U410" i="36"/>
  <c r="W410" i="36"/>
  <c r="F410" i="36"/>
  <c r="D410" i="36"/>
  <c r="X409" i="36"/>
  <c r="U409" i="36"/>
  <c r="W409" i="36"/>
  <c r="F409" i="36"/>
  <c r="D409" i="36"/>
  <c r="X408" i="36"/>
  <c r="U408" i="36"/>
  <c r="W408" i="36"/>
  <c r="F408" i="36"/>
  <c r="D408" i="36"/>
  <c r="X407" i="36"/>
  <c r="U407" i="36"/>
  <c r="W407" i="36"/>
  <c r="F407" i="36"/>
  <c r="D407" i="36"/>
  <c r="X406" i="36"/>
  <c r="U406" i="36"/>
  <c r="W406" i="36"/>
  <c r="F406" i="36"/>
  <c r="D406" i="36"/>
  <c r="F405" i="36"/>
  <c r="D405" i="36"/>
  <c r="F404" i="36"/>
  <c r="D404" i="36"/>
  <c r="F403" i="36"/>
  <c r="D403" i="36"/>
  <c r="F402" i="36"/>
  <c r="D402" i="36"/>
  <c r="X401" i="36"/>
  <c r="U401" i="36"/>
  <c r="W401" i="36"/>
  <c r="F401" i="36"/>
  <c r="D401" i="36"/>
  <c r="X400" i="36"/>
  <c r="U400" i="36"/>
  <c r="W400" i="36"/>
  <c r="F400" i="36"/>
  <c r="D400" i="36"/>
  <c r="X399" i="36"/>
  <c r="U399" i="36"/>
  <c r="W399" i="36"/>
  <c r="F399" i="36"/>
  <c r="D399" i="36"/>
  <c r="X398" i="36"/>
  <c r="U398" i="36"/>
  <c r="W398" i="36"/>
  <c r="F398" i="36"/>
  <c r="D398" i="36"/>
  <c r="X397" i="36"/>
  <c r="U397" i="36"/>
  <c r="W397" i="36"/>
  <c r="F397" i="36"/>
  <c r="D397" i="36"/>
  <c r="F396" i="36"/>
  <c r="D396" i="36"/>
  <c r="F395" i="36"/>
  <c r="D395" i="36"/>
  <c r="F394" i="36"/>
  <c r="D394" i="36"/>
  <c r="F393" i="36"/>
  <c r="D393" i="36"/>
  <c r="X392" i="36"/>
  <c r="U392" i="36"/>
  <c r="W392" i="36"/>
  <c r="F392" i="36"/>
  <c r="D392" i="36"/>
  <c r="X391" i="36"/>
  <c r="U391" i="36"/>
  <c r="W391" i="36"/>
  <c r="F391" i="36"/>
  <c r="D391" i="36"/>
  <c r="X390" i="36"/>
  <c r="U390" i="36"/>
  <c r="W390" i="36"/>
  <c r="F390" i="36"/>
  <c r="D390" i="36"/>
  <c r="X389" i="36"/>
  <c r="U389" i="36"/>
  <c r="W389" i="36"/>
  <c r="F389" i="36"/>
  <c r="D389" i="36"/>
  <c r="X388" i="36"/>
  <c r="U388" i="36"/>
  <c r="W388" i="36"/>
  <c r="F388" i="36"/>
  <c r="D388" i="36"/>
  <c r="F387" i="36"/>
  <c r="D387" i="36"/>
  <c r="F386" i="36"/>
  <c r="D386" i="36"/>
  <c r="F385" i="36"/>
  <c r="D385" i="36"/>
  <c r="F384" i="36"/>
  <c r="D384" i="36"/>
  <c r="X383" i="36"/>
  <c r="U383" i="36"/>
  <c r="W383" i="36"/>
  <c r="F383" i="36"/>
  <c r="D383" i="36"/>
  <c r="X382" i="36"/>
  <c r="U382" i="36"/>
  <c r="W382" i="36"/>
  <c r="F382" i="36"/>
  <c r="D382" i="36"/>
  <c r="X381" i="36"/>
  <c r="U381" i="36"/>
  <c r="W381" i="36"/>
  <c r="F381" i="36"/>
  <c r="D381" i="36"/>
  <c r="X380" i="36"/>
  <c r="U380" i="36"/>
  <c r="W380" i="36"/>
  <c r="F380" i="36"/>
  <c r="D380" i="36"/>
  <c r="X379" i="36"/>
  <c r="U379" i="36"/>
  <c r="W379" i="36"/>
  <c r="F379" i="36"/>
  <c r="D379" i="36"/>
  <c r="F378" i="36"/>
  <c r="D378" i="36"/>
  <c r="F377" i="36"/>
  <c r="D377" i="36"/>
  <c r="F376" i="36"/>
  <c r="D376" i="36"/>
  <c r="F375" i="36"/>
  <c r="D375" i="36"/>
  <c r="X374" i="36"/>
  <c r="U374" i="36"/>
  <c r="W374" i="36"/>
  <c r="F374" i="36"/>
  <c r="D374" i="36"/>
  <c r="X373" i="36"/>
  <c r="U373" i="36"/>
  <c r="W373" i="36"/>
  <c r="F373" i="36"/>
  <c r="D373" i="36"/>
  <c r="X372" i="36"/>
  <c r="U372" i="36"/>
  <c r="W372" i="36"/>
  <c r="F372" i="36"/>
  <c r="D372" i="36"/>
  <c r="X371" i="36"/>
  <c r="U371" i="36"/>
  <c r="W371" i="36"/>
  <c r="F371" i="36"/>
  <c r="D371" i="36"/>
  <c r="X370" i="36"/>
  <c r="U370" i="36"/>
  <c r="W370" i="36"/>
  <c r="F370" i="36"/>
  <c r="D370" i="36"/>
  <c r="F369" i="36"/>
  <c r="D369" i="36"/>
  <c r="F368" i="36"/>
  <c r="D368" i="36"/>
  <c r="F367" i="36"/>
  <c r="D367" i="36"/>
  <c r="F366" i="36"/>
  <c r="D366" i="36"/>
  <c r="X365" i="36"/>
  <c r="U365" i="36"/>
  <c r="W365" i="36"/>
  <c r="F365" i="36"/>
  <c r="D365" i="36"/>
  <c r="X364" i="36"/>
  <c r="U364" i="36"/>
  <c r="W364" i="36"/>
  <c r="F364" i="36"/>
  <c r="D364" i="36"/>
  <c r="X363" i="36"/>
  <c r="U363" i="36"/>
  <c r="W363" i="36"/>
  <c r="F363" i="36"/>
  <c r="D363" i="36"/>
  <c r="X362" i="36"/>
  <c r="U362" i="36"/>
  <c r="W362" i="36"/>
  <c r="F362" i="36"/>
  <c r="D362" i="36"/>
  <c r="X361" i="36"/>
  <c r="U361" i="36"/>
  <c r="W361" i="36"/>
  <c r="F361" i="36"/>
  <c r="D361" i="36"/>
  <c r="F360" i="36"/>
  <c r="D360" i="36"/>
  <c r="F359" i="36"/>
  <c r="D359" i="36"/>
  <c r="F358" i="36"/>
  <c r="D358" i="36"/>
  <c r="F357" i="36"/>
  <c r="D357" i="36"/>
  <c r="X356" i="36"/>
  <c r="U356" i="36"/>
  <c r="W356" i="36"/>
  <c r="F356" i="36"/>
  <c r="D356" i="36"/>
  <c r="X355" i="36"/>
  <c r="U355" i="36"/>
  <c r="W355" i="36"/>
  <c r="F355" i="36"/>
  <c r="D355" i="36"/>
  <c r="X354" i="36"/>
  <c r="U354" i="36"/>
  <c r="W354" i="36"/>
  <c r="F354" i="36"/>
  <c r="D354" i="36"/>
  <c r="X353" i="36"/>
  <c r="U353" i="36"/>
  <c r="W353" i="36"/>
  <c r="F353" i="36"/>
  <c r="D353" i="36"/>
  <c r="X352" i="36"/>
  <c r="U352" i="36"/>
  <c r="W352" i="36"/>
  <c r="F352" i="36"/>
  <c r="D352" i="36"/>
  <c r="F351" i="36"/>
  <c r="D351" i="36"/>
  <c r="F350" i="36"/>
  <c r="D350" i="36"/>
  <c r="F349" i="36"/>
  <c r="D349" i="36"/>
  <c r="F348" i="36"/>
  <c r="D348" i="36"/>
  <c r="X347" i="36"/>
  <c r="U347" i="36"/>
  <c r="W347" i="36"/>
  <c r="F347" i="36"/>
  <c r="D347" i="36"/>
  <c r="X346" i="36"/>
  <c r="U346" i="36"/>
  <c r="W346" i="36"/>
  <c r="F346" i="36"/>
  <c r="D346" i="36"/>
  <c r="X345" i="36"/>
  <c r="U345" i="36"/>
  <c r="W345" i="36"/>
  <c r="F345" i="36"/>
  <c r="D345" i="36"/>
  <c r="X344" i="36"/>
  <c r="U344" i="36"/>
  <c r="W344" i="36"/>
  <c r="F344" i="36"/>
  <c r="D344" i="36"/>
  <c r="X343" i="36"/>
  <c r="U343" i="36"/>
  <c r="W343" i="36"/>
  <c r="F343" i="36"/>
  <c r="D343" i="36"/>
  <c r="F342" i="36"/>
  <c r="D342" i="36"/>
  <c r="F341" i="36"/>
  <c r="D341" i="36"/>
  <c r="F340" i="36"/>
  <c r="D340" i="36"/>
  <c r="F339" i="36"/>
  <c r="D339" i="36"/>
  <c r="X338" i="36"/>
  <c r="U338" i="36"/>
  <c r="W338" i="36"/>
  <c r="F338" i="36"/>
  <c r="D338" i="36"/>
  <c r="X337" i="36"/>
  <c r="U337" i="36"/>
  <c r="W337" i="36"/>
  <c r="F337" i="36"/>
  <c r="D337" i="36"/>
  <c r="X336" i="36"/>
  <c r="U336" i="36"/>
  <c r="W336" i="36"/>
  <c r="F336" i="36"/>
  <c r="D336" i="36"/>
  <c r="X335" i="36"/>
  <c r="U335" i="36"/>
  <c r="W335" i="36"/>
  <c r="F335" i="36"/>
  <c r="D335" i="36"/>
  <c r="X334" i="36"/>
  <c r="U334" i="36"/>
  <c r="W334" i="36"/>
  <c r="F334" i="36"/>
  <c r="D334" i="36"/>
  <c r="F333" i="36"/>
  <c r="D333" i="36"/>
  <c r="F332" i="36"/>
  <c r="D332" i="36"/>
  <c r="F331" i="36"/>
  <c r="D331" i="36"/>
  <c r="F330" i="36"/>
  <c r="D330" i="36"/>
  <c r="X329" i="36"/>
  <c r="U329" i="36"/>
  <c r="W329" i="36"/>
  <c r="F329" i="36"/>
  <c r="D329" i="36"/>
  <c r="X328" i="36"/>
  <c r="U328" i="36"/>
  <c r="W328" i="36"/>
  <c r="F328" i="36"/>
  <c r="D328" i="36"/>
  <c r="X327" i="36"/>
  <c r="U327" i="36"/>
  <c r="W327" i="36"/>
  <c r="F327" i="36"/>
  <c r="D327" i="36"/>
  <c r="X326" i="36"/>
  <c r="U326" i="36"/>
  <c r="W326" i="36"/>
  <c r="F326" i="36"/>
  <c r="D326" i="36"/>
  <c r="X325" i="36"/>
  <c r="U325" i="36"/>
  <c r="W325" i="36"/>
  <c r="F325" i="36"/>
  <c r="D325" i="36"/>
  <c r="F324" i="36"/>
  <c r="D324" i="36"/>
  <c r="F323" i="36"/>
  <c r="D323" i="36"/>
  <c r="F322" i="36"/>
  <c r="D322" i="36"/>
  <c r="F321" i="36"/>
  <c r="D321" i="36"/>
  <c r="X320" i="36"/>
  <c r="U320" i="36"/>
  <c r="W320" i="36"/>
  <c r="F320" i="36"/>
  <c r="D320" i="36"/>
  <c r="X319" i="36"/>
  <c r="U319" i="36"/>
  <c r="W319" i="36"/>
  <c r="F319" i="36"/>
  <c r="D319" i="36"/>
  <c r="X318" i="36"/>
  <c r="U318" i="36"/>
  <c r="W318" i="36"/>
  <c r="F318" i="36"/>
  <c r="D318" i="36"/>
  <c r="X317" i="36"/>
  <c r="U317" i="36"/>
  <c r="W317" i="36"/>
  <c r="F317" i="36"/>
  <c r="D317" i="36"/>
  <c r="X316" i="36"/>
  <c r="U316" i="36"/>
  <c r="W316" i="36"/>
  <c r="F316" i="36"/>
  <c r="D316" i="36"/>
  <c r="F315" i="36"/>
  <c r="D315" i="36"/>
  <c r="F314" i="36"/>
  <c r="D314" i="36"/>
  <c r="F313" i="36"/>
  <c r="D313" i="36"/>
  <c r="F312" i="36"/>
  <c r="D312" i="36"/>
  <c r="X311" i="36"/>
  <c r="U311" i="36"/>
  <c r="W311" i="36"/>
  <c r="F311" i="36"/>
  <c r="D311" i="36"/>
  <c r="X310" i="36"/>
  <c r="U310" i="36"/>
  <c r="W310" i="36"/>
  <c r="F310" i="36"/>
  <c r="D310" i="36"/>
  <c r="X309" i="36"/>
  <c r="U309" i="36"/>
  <c r="W309" i="36"/>
  <c r="F309" i="36"/>
  <c r="D309" i="36"/>
  <c r="X308" i="36"/>
  <c r="U308" i="36"/>
  <c r="W308" i="36"/>
  <c r="F308" i="36"/>
  <c r="D308" i="36"/>
  <c r="X307" i="36"/>
  <c r="U307" i="36"/>
  <c r="W307" i="36"/>
  <c r="F307" i="36"/>
  <c r="D307" i="36"/>
  <c r="F306" i="36"/>
  <c r="D306" i="36"/>
  <c r="F305" i="36"/>
  <c r="D305" i="36"/>
  <c r="F304" i="36"/>
  <c r="D304" i="36"/>
  <c r="X303" i="36"/>
  <c r="U303" i="36"/>
  <c r="W303" i="36"/>
  <c r="F303" i="36"/>
  <c r="D303" i="36"/>
  <c r="X302" i="36"/>
  <c r="U302" i="36"/>
  <c r="W302" i="36"/>
  <c r="F302" i="36"/>
  <c r="D302" i="36"/>
  <c r="X301" i="36"/>
  <c r="U301" i="36"/>
  <c r="W301" i="36"/>
  <c r="F301" i="36"/>
  <c r="D301" i="36"/>
  <c r="F300" i="36"/>
  <c r="D300" i="36"/>
  <c r="X299" i="36"/>
  <c r="U299" i="36"/>
  <c r="W299" i="36"/>
  <c r="F299" i="36"/>
  <c r="D299" i="36"/>
  <c r="X298" i="36"/>
  <c r="U298" i="36"/>
  <c r="W298" i="36"/>
  <c r="F298" i="36"/>
  <c r="D298" i="36"/>
  <c r="F297" i="36"/>
  <c r="D297" i="36"/>
  <c r="X296" i="36"/>
  <c r="U296" i="36"/>
  <c r="W296" i="36"/>
  <c r="F296" i="36"/>
  <c r="D296" i="36"/>
  <c r="F295" i="36"/>
  <c r="D295" i="36"/>
  <c r="F294" i="36"/>
  <c r="D294" i="36"/>
  <c r="F293" i="36"/>
  <c r="D293" i="36"/>
  <c r="X292" i="36"/>
  <c r="U292" i="36"/>
  <c r="W292" i="36"/>
  <c r="F292" i="36"/>
  <c r="D292" i="36"/>
  <c r="X291" i="36"/>
  <c r="U291" i="36"/>
  <c r="W291" i="36"/>
  <c r="F291" i="36"/>
  <c r="D291" i="36"/>
  <c r="X290" i="36"/>
  <c r="U290" i="36"/>
  <c r="W290" i="36"/>
  <c r="F290" i="36"/>
  <c r="D290" i="36"/>
  <c r="F289" i="36"/>
  <c r="D289" i="36"/>
  <c r="X288" i="36"/>
  <c r="U288" i="36"/>
  <c r="W288" i="36"/>
  <c r="F288" i="36"/>
  <c r="D288" i="36"/>
  <c r="X287" i="36"/>
  <c r="U287" i="36"/>
  <c r="W287" i="36"/>
  <c r="F287" i="36"/>
  <c r="D287" i="36"/>
  <c r="F286" i="36"/>
  <c r="D286" i="36"/>
  <c r="X285" i="36"/>
  <c r="U285" i="36"/>
  <c r="W285" i="36"/>
  <c r="F285" i="36"/>
  <c r="D285" i="36"/>
  <c r="F284" i="36"/>
  <c r="D284" i="36"/>
  <c r="F283" i="36"/>
  <c r="D283" i="36"/>
  <c r="F282" i="36"/>
  <c r="D282" i="36"/>
  <c r="X281" i="36"/>
  <c r="U281" i="36"/>
  <c r="W281" i="36"/>
  <c r="F281" i="36"/>
  <c r="D281" i="36"/>
  <c r="X280" i="36"/>
  <c r="U280" i="36"/>
  <c r="W280" i="36"/>
  <c r="F280" i="36"/>
  <c r="D280" i="36"/>
  <c r="X279" i="36"/>
  <c r="U279" i="36"/>
  <c r="W279" i="36"/>
  <c r="F279" i="36"/>
  <c r="D279" i="36"/>
  <c r="F278" i="36"/>
  <c r="D278" i="36"/>
  <c r="X277" i="36"/>
  <c r="U277" i="36"/>
  <c r="W277" i="36"/>
  <c r="F277" i="36"/>
  <c r="D277" i="36"/>
  <c r="X276" i="36"/>
  <c r="U276" i="36"/>
  <c r="W276" i="36"/>
  <c r="F276" i="36"/>
  <c r="D276" i="36"/>
  <c r="F275" i="36"/>
  <c r="D275" i="36"/>
  <c r="X274" i="36"/>
  <c r="U274" i="36"/>
  <c r="W274" i="36"/>
  <c r="F274" i="36"/>
  <c r="D274" i="36"/>
  <c r="F273" i="36"/>
  <c r="D273" i="36"/>
  <c r="F272" i="36"/>
  <c r="D272" i="36"/>
  <c r="F271" i="36"/>
  <c r="D271" i="36"/>
  <c r="X270" i="36"/>
  <c r="U270" i="36"/>
  <c r="W270" i="36"/>
  <c r="F270" i="36"/>
  <c r="D270" i="36"/>
  <c r="X269" i="36"/>
  <c r="U269" i="36"/>
  <c r="W269" i="36"/>
  <c r="F269" i="36"/>
  <c r="D269" i="36"/>
  <c r="X268" i="36"/>
  <c r="U268" i="36"/>
  <c r="W268" i="36"/>
  <c r="F268" i="36"/>
  <c r="D268" i="36"/>
  <c r="F267" i="36"/>
  <c r="D267" i="36"/>
  <c r="X266" i="36"/>
  <c r="U266" i="36"/>
  <c r="W266" i="36"/>
  <c r="F266" i="36"/>
  <c r="D266" i="36"/>
  <c r="X265" i="36"/>
  <c r="U265" i="36"/>
  <c r="W265" i="36"/>
  <c r="F265" i="36"/>
  <c r="D265" i="36"/>
  <c r="F264" i="36"/>
  <c r="D264" i="36"/>
  <c r="X263" i="36"/>
  <c r="U263" i="36"/>
  <c r="W263" i="36"/>
  <c r="F263" i="36"/>
  <c r="D263" i="36"/>
  <c r="F262" i="36"/>
  <c r="D262" i="36"/>
  <c r="F261" i="36"/>
  <c r="D261" i="36"/>
  <c r="F260" i="36"/>
  <c r="D260" i="36"/>
  <c r="X259" i="36"/>
  <c r="U259" i="36"/>
  <c r="W259" i="36"/>
  <c r="F259" i="36"/>
  <c r="D259" i="36"/>
  <c r="X258" i="36"/>
  <c r="U258" i="36"/>
  <c r="W258" i="36"/>
  <c r="F258" i="36"/>
  <c r="D258" i="36"/>
  <c r="X257" i="36"/>
  <c r="U257" i="36"/>
  <c r="W257" i="36"/>
  <c r="F257" i="36"/>
  <c r="D257" i="36"/>
  <c r="F256" i="36"/>
  <c r="D256" i="36"/>
  <c r="X255" i="36"/>
  <c r="U255" i="36"/>
  <c r="W255" i="36"/>
  <c r="F255" i="36"/>
  <c r="D255" i="36"/>
  <c r="X254" i="36"/>
  <c r="U254" i="36"/>
  <c r="W254" i="36"/>
  <c r="F254" i="36"/>
  <c r="D254" i="36"/>
  <c r="F253" i="36"/>
  <c r="D253" i="36"/>
  <c r="X252" i="36"/>
  <c r="U252" i="36"/>
  <c r="W252" i="36"/>
  <c r="F252" i="36"/>
  <c r="D252" i="36"/>
  <c r="F251" i="36"/>
  <c r="D251" i="36"/>
  <c r="F250" i="36"/>
  <c r="D250" i="36"/>
  <c r="F249" i="36"/>
  <c r="D249" i="36"/>
  <c r="X248" i="36"/>
  <c r="U248" i="36"/>
  <c r="W248" i="36"/>
  <c r="F248" i="36"/>
  <c r="D248" i="36"/>
  <c r="X247" i="36"/>
  <c r="U247" i="36"/>
  <c r="W247" i="36"/>
  <c r="F247" i="36"/>
  <c r="D247" i="36"/>
  <c r="X246" i="36"/>
  <c r="U246" i="36"/>
  <c r="W246" i="36"/>
  <c r="F246" i="36"/>
  <c r="D246" i="36"/>
  <c r="F245" i="36"/>
  <c r="D245" i="36"/>
  <c r="X244" i="36"/>
  <c r="U244" i="36"/>
  <c r="W244" i="36"/>
  <c r="F244" i="36"/>
  <c r="D244" i="36"/>
  <c r="X243" i="36"/>
  <c r="U243" i="36"/>
  <c r="W243" i="36"/>
  <c r="F243" i="36"/>
  <c r="D243" i="36"/>
  <c r="F242" i="36"/>
  <c r="D242" i="36"/>
  <c r="X241" i="36"/>
  <c r="U241" i="36"/>
  <c r="W241" i="36"/>
  <c r="F241" i="36"/>
  <c r="D241" i="36"/>
  <c r="F240" i="36"/>
  <c r="D240" i="36"/>
  <c r="F239" i="36"/>
  <c r="D239" i="36"/>
  <c r="F238" i="36"/>
  <c r="D238" i="36"/>
  <c r="X237" i="36"/>
  <c r="U237" i="36"/>
  <c r="W237" i="36"/>
  <c r="F237" i="36"/>
  <c r="D237" i="36"/>
  <c r="X236" i="36"/>
  <c r="U236" i="36"/>
  <c r="W236" i="36"/>
  <c r="F236" i="36"/>
  <c r="D236" i="36"/>
  <c r="X235" i="36"/>
  <c r="U235" i="36"/>
  <c r="W235" i="36"/>
  <c r="F235" i="36"/>
  <c r="D235" i="36"/>
  <c r="F234" i="36"/>
  <c r="D234" i="36"/>
  <c r="X233" i="36"/>
  <c r="U233" i="36"/>
  <c r="W233" i="36"/>
  <c r="F233" i="36"/>
  <c r="D233" i="36"/>
  <c r="X232" i="36"/>
  <c r="U232" i="36"/>
  <c r="W232" i="36"/>
  <c r="F232" i="36"/>
  <c r="D232" i="36"/>
  <c r="F231" i="36"/>
  <c r="D231" i="36"/>
  <c r="X230" i="36"/>
  <c r="U230" i="36"/>
  <c r="W230" i="36"/>
  <c r="F230" i="36"/>
  <c r="D230" i="36"/>
  <c r="F229" i="36"/>
  <c r="D229" i="36"/>
  <c r="F228" i="36"/>
  <c r="D228" i="36"/>
  <c r="F227" i="36"/>
  <c r="D227" i="36"/>
  <c r="X226" i="36"/>
  <c r="U226" i="36"/>
  <c r="W226" i="36"/>
  <c r="F226" i="36"/>
  <c r="D226" i="36"/>
  <c r="X225" i="36"/>
  <c r="U225" i="36"/>
  <c r="W225" i="36"/>
  <c r="F225" i="36"/>
  <c r="D225" i="36"/>
  <c r="X224" i="36"/>
  <c r="U224" i="36"/>
  <c r="W224" i="36"/>
  <c r="F224" i="36"/>
  <c r="D224" i="36"/>
  <c r="F223" i="36"/>
  <c r="D223" i="36"/>
  <c r="X222" i="36"/>
  <c r="U222" i="36"/>
  <c r="W222" i="36"/>
  <c r="F222" i="36"/>
  <c r="D222" i="36"/>
  <c r="X221" i="36"/>
  <c r="U221" i="36"/>
  <c r="W221" i="36"/>
  <c r="F221" i="36"/>
  <c r="D221" i="36"/>
  <c r="F220" i="36"/>
  <c r="D220" i="36"/>
  <c r="X219" i="36"/>
  <c r="U219" i="36"/>
  <c r="W219" i="36"/>
  <c r="F219" i="36"/>
  <c r="D219" i="36"/>
  <c r="F218" i="36"/>
  <c r="D218" i="36"/>
  <c r="F217" i="36"/>
  <c r="D217" i="36"/>
  <c r="F216" i="36"/>
  <c r="D216" i="36"/>
  <c r="X215" i="36"/>
  <c r="U215" i="36"/>
  <c r="W215" i="36"/>
  <c r="F215" i="36"/>
  <c r="D215" i="36"/>
  <c r="X214" i="36"/>
  <c r="U214" i="36"/>
  <c r="W214" i="36"/>
  <c r="F214" i="36"/>
  <c r="D214" i="36"/>
  <c r="X213" i="36"/>
  <c r="U213" i="36"/>
  <c r="W213" i="36"/>
  <c r="F213" i="36"/>
  <c r="D213" i="36"/>
  <c r="F212" i="36"/>
  <c r="D212" i="36"/>
  <c r="X211" i="36"/>
  <c r="U211" i="36"/>
  <c r="W211" i="36"/>
  <c r="F211" i="36"/>
  <c r="D211" i="36"/>
  <c r="X210" i="36"/>
  <c r="U210" i="36"/>
  <c r="W210" i="36"/>
  <c r="F210" i="36"/>
  <c r="D210" i="36"/>
  <c r="F209" i="36"/>
  <c r="D209" i="36"/>
  <c r="X208" i="36"/>
  <c r="U208" i="36"/>
  <c r="W208" i="36"/>
  <c r="F208" i="36"/>
  <c r="D208" i="36"/>
  <c r="F207" i="36"/>
  <c r="D207" i="36"/>
  <c r="F206" i="36"/>
  <c r="D206" i="36"/>
  <c r="F205" i="36"/>
  <c r="D205" i="36"/>
  <c r="X204" i="36"/>
  <c r="U204" i="36"/>
  <c r="W204" i="36"/>
  <c r="F204" i="36"/>
  <c r="D204" i="36"/>
  <c r="X203" i="36"/>
  <c r="U203" i="36"/>
  <c r="W203" i="36"/>
  <c r="F203" i="36"/>
  <c r="D203" i="36"/>
  <c r="X202" i="36"/>
  <c r="U202" i="36"/>
  <c r="W202" i="36"/>
  <c r="F202" i="36"/>
  <c r="D202" i="36"/>
  <c r="F201" i="36"/>
  <c r="D201" i="36"/>
  <c r="X200" i="36"/>
  <c r="U200" i="36"/>
  <c r="W200" i="36"/>
  <c r="F200" i="36"/>
  <c r="D200" i="36"/>
  <c r="X199" i="36"/>
  <c r="U199" i="36"/>
  <c r="W199" i="36"/>
  <c r="F199" i="36"/>
  <c r="D199" i="36"/>
  <c r="F198" i="36"/>
  <c r="D198" i="36"/>
  <c r="X197" i="36"/>
  <c r="U197" i="36"/>
  <c r="W197" i="36"/>
  <c r="F197" i="36"/>
  <c r="D197" i="36"/>
  <c r="F196" i="36"/>
  <c r="D196" i="36"/>
  <c r="F195" i="36"/>
  <c r="D195" i="36"/>
  <c r="F194" i="36"/>
  <c r="D194" i="36"/>
  <c r="X193" i="36"/>
  <c r="U193" i="36"/>
  <c r="W193" i="36"/>
  <c r="F193" i="36"/>
  <c r="D193" i="36"/>
  <c r="X192" i="36"/>
  <c r="U192" i="36"/>
  <c r="W192" i="36"/>
  <c r="F192" i="36"/>
  <c r="D192" i="36"/>
  <c r="X191" i="36"/>
  <c r="U191" i="36"/>
  <c r="W191" i="36"/>
  <c r="F191" i="36"/>
  <c r="D191" i="36"/>
  <c r="F190" i="36"/>
  <c r="D190" i="36"/>
  <c r="X189" i="36"/>
  <c r="U189" i="36"/>
  <c r="W189" i="36"/>
  <c r="F189" i="36"/>
  <c r="D189" i="36"/>
  <c r="X188" i="36"/>
  <c r="U188" i="36"/>
  <c r="W188" i="36"/>
  <c r="F188" i="36"/>
  <c r="D188" i="36"/>
  <c r="F187" i="36"/>
  <c r="D187" i="36"/>
  <c r="X186" i="36"/>
  <c r="U186" i="36"/>
  <c r="W186" i="36"/>
  <c r="F186" i="36"/>
  <c r="D186" i="36"/>
  <c r="F185" i="36"/>
  <c r="D185" i="36"/>
  <c r="F184" i="36"/>
  <c r="D184" i="36"/>
  <c r="F183" i="36"/>
  <c r="D183" i="36"/>
  <c r="X182" i="36"/>
  <c r="U182" i="36"/>
  <c r="W182" i="36"/>
  <c r="F182" i="36"/>
  <c r="D182" i="36"/>
  <c r="X181" i="36"/>
  <c r="U181" i="36"/>
  <c r="W181" i="36"/>
  <c r="F181" i="36"/>
  <c r="D181" i="36"/>
  <c r="X180" i="36"/>
  <c r="U180" i="36"/>
  <c r="W180" i="36"/>
  <c r="F180" i="36"/>
  <c r="D180" i="36"/>
  <c r="F179" i="36"/>
  <c r="D179" i="36"/>
  <c r="X178" i="36"/>
  <c r="U178" i="36"/>
  <c r="W178" i="36"/>
  <c r="F178" i="36"/>
  <c r="D178" i="36"/>
  <c r="X177" i="36"/>
  <c r="U177" i="36"/>
  <c r="W177" i="36"/>
  <c r="F177" i="36"/>
  <c r="D177" i="36"/>
  <c r="F176" i="36"/>
  <c r="D176" i="36"/>
  <c r="X175" i="36"/>
  <c r="U175" i="36"/>
  <c r="W175" i="36"/>
  <c r="F175" i="36"/>
  <c r="D175" i="36"/>
  <c r="F174" i="36"/>
  <c r="D174" i="36"/>
  <c r="F173" i="36"/>
  <c r="D173" i="36"/>
  <c r="F172" i="36"/>
  <c r="D172" i="36"/>
  <c r="X171" i="36"/>
  <c r="U171" i="36"/>
  <c r="W171" i="36"/>
  <c r="F171" i="36"/>
  <c r="D171" i="36"/>
  <c r="X170" i="36"/>
  <c r="U170" i="36"/>
  <c r="W170" i="36"/>
  <c r="F170" i="36"/>
  <c r="D170" i="36"/>
  <c r="X169" i="36"/>
  <c r="U169" i="36"/>
  <c r="W169" i="36"/>
  <c r="F169" i="36"/>
  <c r="D169" i="36"/>
  <c r="F168" i="36"/>
  <c r="D168" i="36"/>
  <c r="X167" i="36"/>
  <c r="U167" i="36"/>
  <c r="W167" i="36"/>
  <c r="F167" i="36"/>
  <c r="D167" i="36"/>
  <c r="X166" i="36"/>
  <c r="U166" i="36"/>
  <c r="W166" i="36"/>
  <c r="F166" i="36"/>
  <c r="D166" i="36"/>
  <c r="F165" i="36"/>
  <c r="D165" i="36"/>
  <c r="X164" i="36"/>
  <c r="U164" i="36"/>
  <c r="W164" i="36"/>
  <c r="F164" i="36"/>
  <c r="D164" i="36"/>
  <c r="F163" i="36"/>
  <c r="D163" i="36"/>
  <c r="F162" i="36"/>
  <c r="D162" i="36"/>
  <c r="F161" i="36"/>
  <c r="D161" i="36"/>
  <c r="X160" i="36"/>
  <c r="U160" i="36"/>
  <c r="W160" i="36"/>
  <c r="F160" i="36"/>
  <c r="D160" i="36"/>
  <c r="X159" i="36"/>
  <c r="U159" i="36"/>
  <c r="W159" i="36"/>
  <c r="F159" i="36"/>
  <c r="D159" i="36"/>
  <c r="X158" i="36"/>
  <c r="U158" i="36"/>
  <c r="W158" i="36"/>
  <c r="F158" i="36"/>
  <c r="D158" i="36"/>
  <c r="F157" i="36"/>
  <c r="D157" i="36"/>
  <c r="X156" i="36"/>
  <c r="U156" i="36"/>
  <c r="W156" i="36"/>
  <c r="F156" i="36"/>
  <c r="D156" i="36"/>
  <c r="X155" i="36"/>
  <c r="U155" i="36"/>
  <c r="W155" i="36"/>
  <c r="F155" i="36"/>
  <c r="D155" i="36"/>
  <c r="F154" i="36"/>
  <c r="D154" i="36"/>
  <c r="X153" i="36"/>
  <c r="U153" i="36"/>
  <c r="W153" i="36"/>
  <c r="F153" i="36"/>
  <c r="D153" i="36"/>
  <c r="F152" i="36"/>
  <c r="D152" i="36"/>
  <c r="F151" i="36"/>
  <c r="D151" i="36"/>
  <c r="F150" i="36"/>
  <c r="D150" i="36"/>
  <c r="X149" i="36"/>
  <c r="U149" i="36"/>
  <c r="W149" i="36"/>
  <c r="F149" i="36"/>
  <c r="D149" i="36"/>
  <c r="X148" i="36"/>
  <c r="U148" i="36"/>
  <c r="W148" i="36"/>
  <c r="F148" i="36"/>
  <c r="D148" i="36"/>
  <c r="X147" i="36"/>
  <c r="U147" i="36"/>
  <c r="W147" i="36"/>
  <c r="F147" i="36"/>
  <c r="D147" i="36"/>
  <c r="F146" i="36"/>
  <c r="D146" i="36"/>
  <c r="X145" i="36"/>
  <c r="U145" i="36"/>
  <c r="W145" i="36"/>
  <c r="F145" i="36"/>
  <c r="D145" i="36"/>
  <c r="X144" i="36"/>
  <c r="U144" i="36"/>
  <c r="W144" i="36"/>
  <c r="F144" i="36"/>
  <c r="D144" i="36"/>
  <c r="F143" i="36"/>
  <c r="D143" i="36"/>
  <c r="X142" i="36"/>
  <c r="U142" i="36"/>
  <c r="W142" i="36"/>
  <c r="F142" i="36"/>
  <c r="D142" i="36"/>
  <c r="F141" i="36"/>
  <c r="D141" i="36"/>
  <c r="F140" i="36"/>
  <c r="D140" i="36"/>
  <c r="F139" i="36"/>
  <c r="D139" i="36"/>
  <c r="X138" i="36"/>
  <c r="U138" i="36"/>
  <c r="W138" i="36"/>
  <c r="F138" i="36"/>
  <c r="D138" i="36"/>
  <c r="X137" i="36"/>
  <c r="U137" i="36"/>
  <c r="W137" i="36"/>
  <c r="F137" i="36"/>
  <c r="D137" i="36"/>
  <c r="X136" i="36"/>
  <c r="U136" i="36"/>
  <c r="W136" i="36"/>
  <c r="F136" i="36"/>
  <c r="D136" i="36"/>
  <c r="X135" i="36"/>
  <c r="U135" i="36"/>
  <c r="W135" i="36"/>
  <c r="F135" i="36"/>
  <c r="D135" i="36"/>
  <c r="X134" i="36"/>
  <c r="U134" i="36"/>
  <c r="W134" i="36"/>
  <c r="F134" i="36"/>
  <c r="D134" i="36"/>
  <c r="X133" i="36"/>
  <c r="U133" i="36"/>
  <c r="W133" i="36"/>
  <c r="F133" i="36"/>
  <c r="D133" i="36"/>
  <c r="X132" i="36"/>
  <c r="U132" i="36"/>
  <c r="W132" i="36"/>
  <c r="F132" i="36"/>
  <c r="D132" i="36"/>
  <c r="F131" i="36"/>
  <c r="D131" i="36"/>
  <c r="F130" i="36"/>
  <c r="D130" i="36"/>
  <c r="X129" i="36"/>
  <c r="U129" i="36"/>
  <c r="W129" i="36"/>
  <c r="F129" i="36"/>
  <c r="D129" i="36"/>
  <c r="X128" i="36"/>
  <c r="U128" i="36"/>
  <c r="W128" i="36"/>
  <c r="F128" i="36"/>
  <c r="D128" i="36"/>
  <c r="X127" i="36"/>
  <c r="U127" i="36"/>
  <c r="W127" i="36"/>
  <c r="F127" i="36"/>
  <c r="D127" i="36"/>
  <c r="X126" i="36"/>
  <c r="U126" i="36"/>
  <c r="W126" i="36"/>
  <c r="F126" i="36"/>
  <c r="D126" i="36"/>
  <c r="X125" i="36"/>
  <c r="U125" i="36"/>
  <c r="W125" i="36"/>
  <c r="F125" i="36"/>
  <c r="D125" i="36"/>
  <c r="X124" i="36"/>
  <c r="U124" i="36"/>
  <c r="W124" i="36"/>
  <c r="F124" i="36"/>
  <c r="D124" i="36"/>
  <c r="X123" i="36"/>
  <c r="U123" i="36"/>
  <c r="W123" i="36"/>
  <c r="F123" i="36"/>
  <c r="D123" i="36"/>
  <c r="F122" i="36"/>
  <c r="D122" i="36"/>
  <c r="F121" i="36"/>
  <c r="D121" i="36"/>
  <c r="X120" i="36"/>
  <c r="U120" i="36"/>
  <c r="W120" i="36"/>
  <c r="F120" i="36"/>
  <c r="D120" i="36"/>
  <c r="X119" i="36"/>
  <c r="U119" i="36"/>
  <c r="W119" i="36"/>
  <c r="F119" i="36"/>
  <c r="D119" i="36"/>
  <c r="X118" i="36"/>
  <c r="U118" i="36"/>
  <c r="W118" i="36"/>
  <c r="F118" i="36"/>
  <c r="D118" i="36"/>
  <c r="X117" i="36"/>
  <c r="U117" i="36"/>
  <c r="W117" i="36"/>
  <c r="F117" i="36"/>
  <c r="D117" i="36"/>
  <c r="X116" i="36"/>
  <c r="U116" i="36"/>
  <c r="W116" i="36"/>
  <c r="F116" i="36"/>
  <c r="D116" i="36"/>
  <c r="X115" i="36"/>
  <c r="U115" i="36"/>
  <c r="W115" i="36"/>
  <c r="F115" i="36"/>
  <c r="D115" i="36"/>
  <c r="X114" i="36"/>
  <c r="U114" i="36"/>
  <c r="W114" i="36"/>
  <c r="F114" i="36"/>
  <c r="D114" i="36"/>
  <c r="F113" i="36"/>
  <c r="D113" i="36"/>
  <c r="F112" i="36"/>
  <c r="D112" i="36"/>
  <c r="X111" i="36"/>
  <c r="U111" i="36"/>
  <c r="W111" i="36"/>
  <c r="F111" i="36"/>
  <c r="D111" i="36"/>
  <c r="X110" i="36"/>
  <c r="U110" i="36"/>
  <c r="W110" i="36"/>
  <c r="F110" i="36"/>
  <c r="D110" i="36"/>
  <c r="X109" i="36"/>
  <c r="U109" i="36"/>
  <c r="W109" i="36"/>
  <c r="F109" i="36"/>
  <c r="D109" i="36"/>
  <c r="X108" i="36"/>
  <c r="U108" i="36"/>
  <c r="W108" i="36"/>
  <c r="F108" i="36"/>
  <c r="D108" i="36"/>
  <c r="X107" i="36"/>
  <c r="U107" i="36"/>
  <c r="W107" i="36"/>
  <c r="F107" i="36"/>
  <c r="D107" i="36"/>
  <c r="X106" i="36"/>
  <c r="U106" i="36"/>
  <c r="W106" i="36"/>
  <c r="F106" i="36"/>
  <c r="D106" i="36"/>
  <c r="X105" i="36"/>
  <c r="U105" i="36"/>
  <c r="W105" i="36"/>
  <c r="F105" i="36"/>
  <c r="D105" i="36"/>
  <c r="F104" i="36"/>
  <c r="D104" i="36"/>
  <c r="F103" i="36"/>
  <c r="D103" i="36"/>
  <c r="X102" i="36"/>
  <c r="U102" i="36"/>
  <c r="W102" i="36"/>
  <c r="F102" i="36"/>
  <c r="D102" i="36"/>
  <c r="X101" i="36"/>
  <c r="U101" i="36"/>
  <c r="W101" i="36"/>
  <c r="F101" i="36"/>
  <c r="D101" i="36"/>
  <c r="X100" i="36"/>
  <c r="U100" i="36"/>
  <c r="W100" i="36"/>
  <c r="F100" i="36"/>
  <c r="D100" i="36"/>
  <c r="X99" i="36"/>
  <c r="U99" i="36"/>
  <c r="W99" i="36"/>
  <c r="F99" i="36"/>
  <c r="D99" i="36"/>
  <c r="X98" i="36"/>
  <c r="U98" i="36"/>
  <c r="W98" i="36"/>
  <c r="F98" i="36"/>
  <c r="D98" i="36"/>
  <c r="X97" i="36"/>
  <c r="U97" i="36"/>
  <c r="W97" i="36"/>
  <c r="F97" i="36"/>
  <c r="D97" i="36"/>
  <c r="X96" i="36"/>
  <c r="U96" i="36"/>
  <c r="W96" i="36"/>
  <c r="F96" i="36"/>
  <c r="D96" i="36"/>
  <c r="F95" i="36"/>
  <c r="D95" i="36"/>
  <c r="F94" i="36"/>
  <c r="D94" i="36"/>
  <c r="X93" i="36"/>
  <c r="U93" i="36"/>
  <c r="W93" i="36"/>
  <c r="F93" i="36"/>
  <c r="D93" i="36"/>
  <c r="X92" i="36"/>
  <c r="U92" i="36"/>
  <c r="W92" i="36"/>
  <c r="F92" i="36"/>
  <c r="D92" i="36"/>
  <c r="X91" i="36"/>
  <c r="U91" i="36"/>
  <c r="W91" i="36"/>
  <c r="F91" i="36"/>
  <c r="D91" i="36"/>
  <c r="X90" i="36"/>
  <c r="U90" i="36"/>
  <c r="W90" i="36"/>
  <c r="F90" i="36"/>
  <c r="D90" i="36"/>
  <c r="X89" i="36"/>
  <c r="U89" i="36"/>
  <c r="W89" i="36"/>
  <c r="F89" i="36"/>
  <c r="D89" i="36"/>
  <c r="X88" i="36"/>
  <c r="U88" i="36"/>
  <c r="W88" i="36"/>
  <c r="F88" i="36"/>
  <c r="D88" i="36"/>
  <c r="X87" i="36"/>
  <c r="U87" i="36"/>
  <c r="W87" i="36"/>
  <c r="F87" i="36"/>
  <c r="D87" i="36"/>
  <c r="F86" i="36"/>
  <c r="D86" i="36"/>
  <c r="F85" i="36"/>
  <c r="D85" i="36"/>
  <c r="X84" i="36"/>
  <c r="U84" i="36"/>
  <c r="W84" i="36"/>
  <c r="F84" i="36"/>
  <c r="D84" i="36"/>
  <c r="X83" i="36"/>
  <c r="U83" i="36"/>
  <c r="W83" i="36"/>
  <c r="F83" i="36"/>
  <c r="D83" i="36"/>
  <c r="X82" i="36"/>
  <c r="U82" i="36"/>
  <c r="W82" i="36"/>
  <c r="F82" i="36"/>
  <c r="D82" i="36"/>
  <c r="X81" i="36"/>
  <c r="U81" i="36"/>
  <c r="W81" i="36"/>
  <c r="F81" i="36"/>
  <c r="D81" i="36"/>
  <c r="X80" i="36"/>
  <c r="U80" i="36"/>
  <c r="W80" i="36"/>
  <c r="F80" i="36"/>
  <c r="D80" i="36"/>
  <c r="X79" i="36"/>
  <c r="U79" i="36"/>
  <c r="W79" i="36"/>
  <c r="F79" i="36"/>
  <c r="D79" i="36"/>
  <c r="X78" i="36"/>
  <c r="U78" i="36"/>
  <c r="W78" i="36"/>
  <c r="F78" i="36"/>
  <c r="D78" i="36"/>
  <c r="F77" i="36"/>
  <c r="D77" i="36"/>
  <c r="F76" i="36"/>
  <c r="D76" i="36"/>
  <c r="X75" i="36"/>
  <c r="U75" i="36"/>
  <c r="W75" i="36"/>
  <c r="F75" i="36"/>
  <c r="D75" i="36"/>
  <c r="X74" i="36"/>
  <c r="U74" i="36"/>
  <c r="W74" i="36"/>
  <c r="F74" i="36"/>
  <c r="D74" i="36"/>
  <c r="X73" i="36"/>
  <c r="U73" i="36"/>
  <c r="W73" i="36"/>
  <c r="F73" i="36"/>
  <c r="D73" i="36"/>
  <c r="X72" i="36"/>
  <c r="U72" i="36"/>
  <c r="W72" i="36"/>
  <c r="F72" i="36"/>
  <c r="D72" i="36"/>
  <c r="X71" i="36"/>
  <c r="U71" i="36"/>
  <c r="W71" i="36"/>
  <c r="F71" i="36"/>
  <c r="D71" i="36"/>
  <c r="X70" i="36"/>
  <c r="U70" i="36"/>
  <c r="W70" i="36"/>
  <c r="F70" i="36"/>
  <c r="D70" i="36"/>
  <c r="X69" i="36"/>
  <c r="U69" i="36"/>
  <c r="W69" i="36"/>
  <c r="F69" i="36"/>
  <c r="D69" i="36"/>
  <c r="F68" i="36"/>
  <c r="D68" i="36"/>
  <c r="F67" i="36"/>
  <c r="D67" i="36"/>
  <c r="X66" i="36"/>
  <c r="U66" i="36"/>
  <c r="W66" i="36"/>
  <c r="F66" i="36"/>
  <c r="D66" i="36"/>
  <c r="X65" i="36"/>
  <c r="U65" i="36"/>
  <c r="W65" i="36"/>
  <c r="F65" i="36"/>
  <c r="D65" i="36"/>
  <c r="X64" i="36"/>
  <c r="U64" i="36"/>
  <c r="W64" i="36"/>
  <c r="F64" i="36"/>
  <c r="D64" i="36"/>
  <c r="X63" i="36"/>
  <c r="U63" i="36"/>
  <c r="W63" i="36"/>
  <c r="F63" i="36"/>
  <c r="D63" i="36"/>
  <c r="X62" i="36"/>
  <c r="U62" i="36"/>
  <c r="W62" i="36"/>
  <c r="F62" i="36"/>
  <c r="D62" i="36"/>
  <c r="X61" i="36"/>
  <c r="U61" i="36"/>
  <c r="W61" i="36"/>
  <c r="F61" i="36"/>
  <c r="D61" i="36"/>
  <c r="X60" i="36"/>
  <c r="U60" i="36"/>
  <c r="W60" i="36"/>
  <c r="F60" i="36"/>
  <c r="D60" i="36"/>
  <c r="F59" i="36"/>
  <c r="D59" i="36"/>
  <c r="F58" i="36"/>
  <c r="D58" i="36"/>
  <c r="X57" i="36"/>
  <c r="U57" i="36"/>
  <c r="W57" i="36"/>
  <c r="F57" i="36"/>
  <c r="D57" i="36"/>
  <c r="X56" i="36"/>
  <c r="U56" i="36"/>
  <c r="W56" i="36"/>
  <c r="F56" i="36"/>
  <c r="D56" i="36"/>
  <c r="X55" i="36"/>
  <c r="U55" i="36"/>
  <c r="W55" i="36"/>
  <c r="F55" i="36"/>
  <c r="D55" i="36"/>
  <c r="X54" i="36"/>
  <c r="U54" i="36"/>
  <c r="W54" i="36"/>
  <c r="F54" i="36"/>
  <c r="D54" i="36"/>
  <c r="X53" i="36"/>
  <c r="U53" i="36"/>
  <c r="W53" i="36"/>
  <c r="F53" i="36"/>
  <c r="D53" i="36"/>
  <c r="X52" i="36"/>
  <c r="U52" i="36"/>
  <c r="W52" i="36"/>
  <c r="F52" i="36"/>
  <c r="D52" i="36"/>
  <c r="X51" i="36"/>
  <c r="U51" i="36"/>
  <c r="W51" i="36"/>
  <c r="F51" i="36"/>
  <c r="D51" i="36"/>
  <c r="F50" i="36"/>
  <c r="D50" i="36"/>
  <c r="F49" i="36"/>
  <c r="D49" i="36"/>
  <c r="X48" i="36"/>
  <c r="U48" i="36"/>
  <c r="W48" i="36"/>
  <c r="F48" i="36"/>
  <c r="D48" i="36"/>
  <c r="X47" i="36"/>
  <c r="U47" i="36"/>
  <c r="W47" i="36"/>
  <c r="F47" i="36"/>
  <c r="D47" i="36"/>
  <c r="X46" i="36"/>
  <c r="U46" i="36"/>
  <c r="W46" i="36"/>
  <c r="F46" i="36"/>
  <c r="D46" i="36"/>
  <c r="X45" i="36"/>
  <c r="U45" i="36"/>
  <c r="W45" i="36"/>
  <c r="F45" i="36"/>
  <c r="D45" i="36"/>
  <c r="X44" i="36"/>
  <c r="U44" i="36"/>
  <c r="W44" i="36"/>
  <c r="F44" i="36"/>
  <c r="D44" i="36"/>
  <c r="X43" i="36"/>
  <c r="U43" i="36"/>
  <c r="W43" i="36"/>
  <c r="F43" i="36"/>
  <c r="D43" i="36"/>
  <c r="X42" i="36"/>
  <c r="U42" i="36"/>
  <c r="W42" i="36"/>
  <c r="F42" i="36"/>
  <c r="D42" i="36"/>
  <c r="F41" i="36"/>
  <c r="D41" i="36"/>
  <c r="F40" i="36"/>
  <c r="D40" i="36"/>
  <c r="X39" i="36"/>
  <c r="U39" i="36"/>
  <c r="W39" i="36"/>
  <c r="F39" i="36"/>
  <c r="D39" i="36"/>
  <c r="X38" i="36"/>
  <c r="U38" i="36"/>
  <c r="W38" i="36"/>
  <c r="F38" i="36"/>
  <c r="D38" i="36"/>
  <c r="X37" i="36"/>
  <c r="U37" i="36"/>
  <c r="W37" i="36"/>
  <c r="F37" i="36"/>
  <c r="D37" i="36"/>
  <c r="X36" i="36"/>
  <c r="U36" i="36"/>
  <c r="W36" i="36"/>
  <c r="F36" i="36"/>
  <c r="D36" i="36"/>
  <c r="X35" i="36"/>
  <c r="U35" i="36"/>
  <c r="W35" i="36"/>
  <c r="F35" i="36"/>
  <c r="D35" i="36"/>
  <c r="X34" i="36"/>
  <c r="U34" i="36"/>
  <c r="W34" i="36"/>
  <c r="F34" i="36"/>
  <c r="D34" i="36"/>
  <c r="X33" i="36"/>
  <c r="U33" i="36"/>
  <c r="W33" i="36"/>
  <c r="F33" i="36"/>
  <c r="D33" i="36"/>
  <c r="F32" i="36"/>
  <c r="D32" i="36"/>
  <c r="F31" i="36"/>
  <c r="D31" i="36"/>
  <c r="X30" i="36"/>
  <c r="U30" i="36"/>
  <c r="W30" i="36"/>
  <c r="F30" i="36"/>
  <c r="D30" i="36"/>
  <c r="X29" i="36"/>
  <c r="U29" i="36"/>
  <c r="W29" i="36"/>
  <c r="F29" i="36"/>
  <c r="D29" i="36"/>
  <c r="X28" i="36"/>
  <c r="U28" i="36"/>
  <c r="W28" i="36"/>
  <c r="F28" i="36"/>
  <c r="D28" i="36"/>
  <c r="X27" i="36"/>
  <c r="U27" i="36"/>
  <c r="W27" i="36"/>
  <c r="F27" i="36"/>
  <c r="D27" i="36"/>
  <c r="X26" i="36"/>
  <c r="U26" i="36"/>
  <c r="W26" i="36"/>
  <c r="F26" i="36"/>
  <c r="D26" i="36"/>
  <c r="X25" i="36"/>
  <c r="U25" i="36"/>
  <c r="W25" i="36"/>
  <c r="F25" i="36"/>
  <c r="D25" i="36"/>
  <c r="X24" i="36"/>
  <c r="U24" i="36"/>
  <c r="W24" i="36"/>
  <c r="F24" i="36"/>
  <c r="D24" i="36"/>
  <c r="F23" i="36"/>
  <c r="D23" i="36"/>
  <c r="F22" i="36"/>
  <c r="D22" i="36"/>
  <c r="X21" i="36"/>
  <c r="U21" i="36"/>
  <c r="W21" i="36"/>
  <c r="F21" i="36"/>
  <c r="D21" i="36"/>
  <c r="X20" i="36"/>
  <c r="U20" i="36"/>
  <c r="W20" i="36"/>
  <c r="F20" i="36"/>
  <c r="D20" i="36"/>
  <c r="X19" i="36"/>
  <c r="U19" i="36"/>
  <c r="W19" i="36"/>
  <c r="F19" i="36"/>
  <c r="D19" i="36"/>
  <c r="X18" i="36"/>
  <c r="U18" i="36"/>
  <c r="W18" i="36"/>
  <c r="F18" i="36"/>
  <c r="D18" i="36"/>
  <c r="X17" i="36"/>
  <c r="U17" i="36"/>
  <c r="W17" i="36"/>
  <c r="F17" i="36"/>
  <c r="D17" i="36"/>
  <c r="X16" i="36"/>
  <c r="U16" i="36"/>
  <c r="W16" i="36"/>
  <c r="F16" i="36"/>
  <c r="D16" i="36"/>
  <c r="X15" i="36"/>
  <c r="U15" i="36"/>
  <c r="W15" i="36"/>
  <c r="F15" i="36"/>
  <c r="D15" i="36"/>
  <c r="F14" i="36"/>
  <c r="D14" i="36"/>
  <c r="F13" i="36"/>
  <c r="D13" i="36"/>
  <c r="X12" i="36"/>
  <c r="U12" i="36"/>
  <c r="W12" i="36"/>
  <c r="F12" i="36"/>
  <c r="D12" i="36"/>
  <c r="X11" i="36"/>
  <c r="U11" i="36"/>
  <c r="W11" i="36"/>
  <c r="F11" i="36"/>
  <c r="D11" i="36"/>
  <c r="X10" i="36"/>
  <c r="U10" i="36"/>
  <c r="W10" i="36"/>
  <c r="F10" i="36"/>
  <c r="D10" i="36"/>
  <c r="X9" i="36"/>
  <c r="U9" i="36"/>
  <c r="W9" i="36"/>
  <c r="F9" i="36"/>
  <c r="D9" i="36"/>
  <c r="X8" i="36"/>
  <c r="U8" i="36"/>
  <c r="W8" i="36"/>
  <c r="F8" i="36"/>
  <c r="D8" i="36"/>
  <c r="X7" i="36"/>
  <c r="U7" i="36"/>
  <c r="W7" i="36"/>
  <c r="F7" i="36"/>
  <c r="D7" i="36"/>
  <c r="X6" i="36"/>
  <c r="U6" i="36"/>
  <c r="W6" i="36"/>
  <c r="F6" i="36"/>
  <c r="D6" i="36"/>
  <c r="F5" i="36"/>
  <c r="D5" i="36"/>
  <c r="F4" i="36"/>
  <c r="D4" i="36"/>
  <c r="F483" i="34"/>
  <c r="D483" i="34"/>
  <c r="X482" i="34"/>
  <c r="U482" i="34"/>
  <c r="W482" i="34"/>
  <c r="F482" i="34"/>
  <c r="D482" i="34"/>
  <c r="X481" i="34"/>
  <c r="U481" i="34"/>
  <c r="W481" i="34"/>
  <c r="F481" i="34"/>
  <c r="D481" i="34"/>
  <c r="X480" i="34"/>
  <c r="U480" i="34"/>
  <c r="W480" i="34"/>
  <c r="F480" i="34"/>
  <c r="D480" i="34"/>
  <c r="X479" i="34"/>
  <c r="U479" i="34"/>
  <c r="W479" i="34"/>
  <c r="F479" i="34"/>
  <c r="D479" i="34"/>
  <c r="X478" i="34"/>
  <c r="U478" i="34"/>
  <c r="W478" i="34"/>
  <c r="F478" i="34"/>
  <c r="D478" i="34"/>
  <c r="F477" i="34"/>
  <c r="D477" i="34"/>
  <c r="F476" i="34"/>
  <c r="D476" i="34"/>
  <c r="F475" i="34"/>
  <c r="D475" i="34"/>
  <c r="F474" i="34"/>
  <c r="D474" i="34"/>
  <c r="X473" i="34"/>
  <c r="U473" i="34"/>
  <c r="W473" i="34"/>
  <c r="F473" i="34"/>
  <c r="D473" i="34"/>
  <c r="X472" i="34"/>
  <c r="U472" i="34"/>
  <c r="W472" i="34"/>
  <c r="F472" i="34"/>
  <c r="D472" i="34"/>
  <c r="X471" i="34"/>
  <c r="U471" i="34"/>
  <c r="W471" i="34"/>
  <c r="F471" i="34"/>
  <c r="D471" i="34"/>
  <c r="X470" i="34"/>
  <c r="U470" i="34"/>
  <c r="W470" i="34"/>
  <c r="F470" i="34"/>
  <c r="D470" i="34"/>
  <c r="X469" i="34"/>
  <c r="U469" i="34"/>
  <c r="W469" i="34"/>
  <c r="F469" i="34"/>
  <c r="D469" i="34"/>
  <c r="F468" i="34"/>
  <c r="D468" i="34"/>
  <c r="F467" i="34"/>
  <c r="D467" i="34"/>
  <c r="F466" i="34"/>
  <c r="D466" i="34"/>
  <c r="F465" i="34"/>
  <c r="D465" i="34"/>
  <c r="X464" i="34"/>
  <c r="U464" i="34"/>
  <c r="W464" i="34"/>
  <c r="F464" i="34"/>
  <c r="D464" i="34"/>
  <c r="X463" i="34"/>
  <c r="U463" i="34"/>
  <c r="W463" i="34"/>
  <c r="F463" i="34"/>
  <c r="D463" i="34"/>
  <c r="X462" i="34"/>
  <c r="U462" i="34"/>
  <c r="W462" i="34"/>
  <c r="F462" i="34"/>
  <c r="D462" i="34"/>
  <c r="X461" i="34"/>
  <c r="U461" i="34"/>
  <c r="W461" i="34"/>
  <c r="F461" i="34"/>
  <c r="D461" i="34"/>
  <c r="X460" i="34"/>
  <c r="U460" i="34"/>
  <c r="W460" i="34"/>
  <c r="F460" i="34"/>
  <c r="D460" i="34"/>
  <c r="F459" i="34"/>
  <c r="D459" i="34"/>
  <c r="F458" i="34"/>
  <c r="D458" i="34"/>
  <c r="F457" i="34"/>
  <c r="D457" i="34"/>
  <c r="F456" i="34"/>
  <c r="D456" i="34"/>
  <c r="X455" i="34"/>
  <c r="U455" i="34"/>
  <c r="W455" i="34"/>
  <c r="F455" i="34"/>
  <c r="D455" i="34"/>
  <c r="X454" i="34"/>
  <c r="U454" i="34"/>
  <c r="W454" i="34"/>
  <c r="F454" i="34"/>
  <c r="D454" i="34"/>
  <c r="X453" i="34"/>
  <c r="U453" i="34"/>
  <c r="W453" i="34"/>
  <c r="F453" i="34"/>
  <c r="D453" i="34"/>
  <c r="X452" i="34"/>
  <c r="U452" i="34"/>
  <c r="W452" i="34"/>
  <c r="F452" i="34"/>
  <c r="D452" i="34"/>
  <c r="X451" i="34"/>
  <c r="U451" i="34"/>
  <c r="W451" i="34"/>
  <c r="F451" i="34"/>
  <c r="D451" i="34"/>
  <c r="F450" i="34"/>
  <c r="D450" i="34"/>
  <c r="F449" i="34"/>
  <c r="D449" i="34"/>
  <c r="F448" i="34"/>
  <c r="D448" i="34"/>
  <c r="F447" i="34"/>
  <c r="D447" i="34"/>
  <c r="X446" i="34"/>
  <c r="U446" i="34"/>
  <c r="W446" i="34"/>
  <c r="F446" i="34"/>
  <c r="D446" i="34"/>
  <c r="X445" i="34"/>
  <c r="U445" i="34"/>
  <c r="W445" i="34"/>
  <c r="F445" i="34"/>
  <c r="D445" i="34"/>
  <c r="X444" i="34"/>
  <c r="U444" i="34"/>
  <c r="W444" i="34"/>
  <c r="F444" i="34"/>
  <c r="D444" i="34"/>
  <c r="X443" i="34"/>
  <c r="U443" i="34"/>
  <c r="W443" i="34"/>
  <c r="F443" i="34"/>
  <c r="D443" i="34"/>
  <c r="X442" i="34"/>
  <c r="U442" i="34"/>
  <c r="W442" i="34"/>
  <c r="F442" i="34"/>
  <c r="D442" i="34"/>
  <c r="F441" i="34"/>
  <c r="D441" i="34"/>
  <c r="F440" i="34"/>
  <c r="D440" i="34"/>
  <c r="F439" i="34"/>
  <c r="D439" i="34"/>
  <c r="F438" i="34"/>
  <c r="D438" i="34"/>
  <c r="X437" i="34"/>
  <c r="U437" i="34"/>
  <c r="W437" i="34"/>
  <c r="F437" i="34"/>
  <c r="D437" i="34"/>
  <c r="X436" i="34"/>
  <c r="U436" i="34"/>
  <c r="W436" i="34"/>
  <c r="F436" i="34"/>
  <c r="D436" i="34"/>
  <c r="X435" i="34"/>
  <c r="U435" i="34"/>
  <c r="W435" i="34"/>
  <c r="F435" i="34"/>
  <c r="D435" i="34"/>
  <c r="X434" i="34"/>
  <c r="U434" i="34"/>
  <c r="W434" i="34"/>
  <c r="F434" i="34"/>
  <c r="D434" i="34"/>
  <c r="X433" i="34"/>
  <c r="U433" i="34"/>
  <c r="W433" i="34"/>
  <c r="F433" i="34"/>
  <c r="D433" i="34"/>
  <c r="F432" i="34"/>
  <c r="D432" i="34"/>
  <c r="F431" i="34"/>
  <c r="D431" i="34"/>
  <c r="F430" i="34"/>
  <c r="D430" i="34"/>
  <c r="F429" i="34"/>
  <c r="D429" i="34"/>
  <c r="X428" i="34"/>
  <c r="U428" i="34"/>
  <c r="W428" i="34"/>
  <c r="F428" i="34"/>
  <c r="D428" i="34"/>
  <c r="X427" i="34"/>
  <c r="U427" i="34"/>
  <c r="W427" i="34"/>
  <c r="F427" i="34"/>
  <c r="D427" i="34"/>
  <c r="X426" i="34"/>
  <c r="U426" i="34"/>
  <c r="W426" i="34"/>
  <c r="F426" i="34"/>
  <c r="D426" i="34"/>
  <c r="X425" i="34"/>
  <c r="U425" i="34"/>
  <c r="W425" i="34"/>
  <c r="F425" i="34"/>
  <c r="D425" i="34"/>
  <c r="X424" i="34"/>
  <c r="U424" i="34"/>
  <c r="W424" i="34"/>
  <c r="F424" i="34"/>
  <c r="D424" i="34"/>
  <c r="F423" i="34"/>
  <c r="D423" i="34"/>
  <c r="F422" i="34"/>
  <c r="D422" i="34"/>
  <c r="F421" i="34"/>
  <c r="D421" i="34"/>
  <c r="F420" i="34"/>
  <c r="D420" i="34"/>
  <c r="X419" i="34"/>
  <c r="U419" i="34"/>
  <c r="W419" i="34"/>
  <c r="F419" i="34"/>
  <c r="D419" i="34"/>
  <c r="X418" i="34"/>
  <c r="U418" i="34"/>
  <c r="W418" i="34"/>
  <c r="F418" i="34"/>
  <c r="D418" i="34"/>
  <c r="X417" i="34"/>
  <c r="U417" i="34"/>
  <c r="W417" i="34"/>
  <c r="F417" i="34"/>
  <c r="D417" i="34"/>
  <c r="X416" i="34"/>
  <c r="U416" i="34"/>
  <c r="W416" i="34"/>
  <c r="F416" i="34"/>
  <c r="D416" i="34"/>
  <c r="X415" i="34"/>
  <c r="U415" i="34"/>
  <c r="W415" i="34"/>
  <c r="F415" i="34"/>
  <c r="D415" i="34"/>
  <c r="F414" i="34"/>
  <c r="D414" i="34"/>
  <c r="F413" i="34"/>
  <c r="D413" i="34"/>
  <c r="F412" i="34"/>
  <c r="D412" i="34"/>
  <c r="F411" i="34"/>
  <c r="D411" i="34"/>
  <c r="X410" i="34"/>
  <c r="U410" i="34"/>
  <c r="W410" i="34"/>
  <c r="F410" i="34"/>
  <c r="D410" i="34"/>
  <c r="X409" i="34"/>
  <c r="U409" i="34"/>
  <c r="W409" i="34"/>
  <c r="F409" i="34"/>
  <c r="D409" i="34"/>
  <c r="X408" i="34"/>
  <c r="U408" i="34"/>
  <c r="W408" i="34"/>
  <c r="F408" i="34"/>
  <c r="D408" i="34"/>
  <c r="X407" i="34"/>
  <c r="U407" i="34"/>
  <c r="W407" i="34"/>
  <c r="F407" i="34"/>
  <c r="D407" i="34"/>
  <c r="X406" i="34"/>
  <c r="U406" i="34"/>
  <c r="W406" i="34"/>
  <c r="F406" i="34"/>
  <c r="D406" i="34"/>
  <c r="F405" i="34"/>
  <c r="D405" i="34"/>
  <c r="F404" i="34"/>
  <c r="D404" i="34"/>
  <c r="F403" i="34"/>
  <c r="D403" i="34"/>
  <c r="F402" i="34"/>
  <c r="D402" i="34"/>
  <c r="X401" i="34"/>
  <c r="U401" i="34"/>
  <c r="W401" i="34"/>
  <c r="F401" i="34"/>
  <c r="D401" i="34"/>
  <c r="X400" i="34"/>
  <c r="U400" i="34"/>
  <c r="W400" i="34"/>
  <c r="F400" i="34"/>
  <c r="D400" i="34"/>
  <c r="X399" i="34"/>
  <c r="U399" i="34"/>
  <c r="W399" i="34"/>
  <c r="F399" i="34"/>
  <c r="D399" i="34"/>
  <c r="X398" i="34"/>
  <c r="U398" i="34"/>
  <c r="W398" i="34"/>
  <c r="F398" i="34"/>
  <c r="D398" i="34"/>
  <c r="X397" i="34"/>
  <c r="U397" i="34"/>
  <c r="W397" i="34"/>
  <c r="F397" i="34"/>
  <c r="D397" i="34"/>
  <c r="F396" i="34"/>
  <c r="D396" i="34"/>
  <c r="F395" i="34"/>
  <c r="D395" i="34"/>
  <c r="F394" i="34"/>
  <c r="D394" i="34"/>
  <c r="F393" i="34"/>
  <c r="D393" i="34"/>
  <c r="X392" i="34"/>
  <c r="U392" i="34"/>
  <c r="W392" i="34"/>
  <c r="F392" i="34"/>
  <c r="D392" i="34"/>
  <c r="X391" i="34"/>
  <c r="U391" i="34"/>
  <c r="W391" i="34"/>
  <c r="F391" i="34"/>
  <c r="D391" i="34"/>
  <c r="X390" i="34"/>
  <c r="U390" i="34"/>
  <c r="W390" i="34"/>
  <c r="F390" i="34"/>
  <c r="D390" i="34"/>
  <c r="X389" i="34"/>
  <c r="U389" i="34"/>
  <c r="W389" i="34"/>
  <c r="F389" i="34"/>
  <c r="D389" i="34"/>
  <c r="X388" i="34"/>
  <c r="U388" i="34"/>
  <c r="W388" i="34"/>
  <c r="F388" i="34"/>
  <c r="D388" i="34"/>
  <c r="F387" i="34"/>
  <c r="D387" i="34"/>
  <c r="F386" i="34"/>
  <c r="D386" i="34"/>
  <c r="F385" i="34"/>
  <c r="D385" i="34"/>
  <c r="F384" i="34"/>
  <c r="D384" i="34"/>
  <c r="X383" i="34"/>
  <c r="U383" i="34"/>
  <c r="W383" i="34"/>
  <c r="F383" i="34"/>
  <c r="D383" i="34"/>
  <c r="X382" i="34"/>
  <c r="U382" i="34"/>
  <c r="W382" i="34"/>
  <c r="F382" i="34"/>
  <c r="D382" i="34"/>
  <c r="X381" i="34"/>
  <c r="U381" i="34"/>
  <c r="W381" i="34"/>
  <c r="F381" i="34"/>
  <c r="D381" i="34"/>
  <c r="X380" i="34"/>
  <c r="U380" i="34"/>
  <c r="W380" i="34"/>
  <c r="F380" i="34"/>
  <c r="D380" i="34"/>
  <c r="X379" i="34"/>
  <c r="U379" i="34"/>
  <c r="W379" i="34"/>
  <c r="F379" i="34"/>
  <c r="D379" i="34"/>
  <c r="F378" i="34"/>
  <c r="D378" i="34"/>
  <c r="F377" i="34"/>
  <c r="D377" i="34"/>
  <c r="F376" i="34"/>
  <c r="D376" i="34"/>
  <c r="F375" i="34"/>
  <c r="D375" i="34"/>
  <c r="X374" i="34"/>
  <c r="U374" i="34"/>
  <c r="W374" i="34"/>
  <c r="F374" i="34"/>
  <c r="D374" i="34"/>
  <c r="X373" i="34"/>
  <c r="U373" i="34"/>
  <c r="W373" i="34"/>
  <c r="F373" i="34"/>
  <c r="D373" i="34"/>
  <c r="X372" i="34"/>
  <c r="U372" i="34"/>
  <c r="W372" i="34"/>
  <c r="F372" i="34"/>
  <c r="D372" i="34"/>
  <c r="X371" i="34"/>
  <c r="U371" i="34"/>
  <c r="W371" i="34"/>
  <c r="F371" i="34"/>
  <c r="D371" i="34"/>
  <c r="X370" i="34"/>
  <c r="U370" i="34"/>
  <c r="W370" i="34"/>
  <c r="F370" i="34"/>
  <c r="D370" i="34"/>
  <c r="F369" i="34"/>
  <c r="D369" i="34"/>
  <c r="F368" i="34"/>
  <c r="D368" i="34"/>
  <c r="F367" i="34"/>
  <c r="D367" i="34"/>
  <c r="F366" i="34"/>
  <c r="D366" i="34"/>
  <c r="X365" i="34"/>
  <c r="U365" i="34"/>
  <c r="W365" i="34"/>
  <c r="F365" i="34"/>
  <c r="D365" i="34"/>
  <c r="X364" i="34"/>
  <c r="U364" i="34"/>
  <c r="W364" i="34"/>
  <c r="F364" i="34"/>
  <c r="D364" i="34"/>
  <c r="X363" i="34"/>
  <c r="U363" i="34"/>
  <c r="W363" i="34"/>
  <c r="F363" i="34"/>
  <c r="D363" i="34"/>
  <c r="X362" i="34"/>
  <c r="U362" i="34"/>
  <c r="W362" i="34"/>
  <c r="F362" i="34"/>
  <c r="D362" i="34"/>
  <c r="X361" i="34"/>
  <c r="U361" i="34"/>
  <c r="W361" i="34"/>
  <c r="F361" i="34"/>
  <c r="D361" i="34"/>
  <c r="F360" i="34"/>
  <c r="D360" i="34"/>
  <c r="F359" i="34"/>
  <c r="D359" i="34"/>
  <c r="F358" i="34"/>
  <c r="D358" i="34"/>
  <c r="F357" i="34"/>
  <c r="D357" i="34"/>
  <c r="X356" i="34"/>
  <c r="U356" i="34"/>
  <c r="W356" i="34"/>
  <c r="F356" i="34"/>
  <c r="D356" i="34"/>
  <c r="X355" i="34"/>
  <c r="U355" i="34"/>
  <c r="W355" i="34"/>
  <c r="F355" i="34"/>
  <c r="D355" i="34"/>
  <c r="X354" i="34"/>
  <c r="U354" i="34"/>
  <c r="W354" i="34"/>
  <c r="F354" i="34"/>
  <c r="D354" i="34"/>
  <c r="X353" i="34"/>
  <c r="U353" i="34"/>
  <c r="W353" i="34"/>
  <c r="F353" i="34"/>
  <c r="D353" i="34"/>
  <c r="X352" i="34"/>
  <c r="U352" i="34"/>
  <c r="W352" i="34"/>
  <c r="F352" i="34"/>
  <c r="D352" i="34"/>
  <c r="F351" i="34"/>
  <c r="D351" i="34"/>
  <c r="F350" i="34"/>
  <c r="D350" i="34"/>
  <c r="F349" i="34"/>
  <c r="D349" i="34"/>
  <c r="F348" i="34"/>
  <c r="D348" i="34"/>
  <c r="X347" i="34"/>
  <c r="U347" i="34"/>
  <c r="W347" i="34"/>
  <c r="F347" i="34"/>
  <c r="D347" i="34"/>
  <c r="X346" i="34"/>
  <c r="U346" i="34"/>
  <c r="W346" i="34"/>
  <c r="F346" i="34"/>
  <c r="D346" i="34"/>
  <c r="X345" i="34"/>
  <c r="U345" i="34"/>
  <c r="W345" i="34"/>
  <c r="F345" i="34"/>
  <c r="D345" i="34"/>
  <c r="X344" i="34"/>
  <c r="U344" i="34"/>
  <c r="W344" i="34"/>
  <c r="F344" i="34"/>
  <c r="D344" i="34"/>
  <c r="X343" i="34"/>
  <c r="U343" i="34"/>
  <c r="W343" i="34"/>
  <c r="F343" i="34"/>
  <c r="D343" i="34"/>
  <c r="F342" i="34"/>
  <c r="D342" i="34"/>
  <c r="F341" i="34"/>
  <c r="D341" i="34"/>
  <c r="F340" i="34"/>
  <c r="D340" i="34"/>
  <c r="F339" i="34"/>
  <c r="D339" i="34"/>
  <c r="X338" i="34"/>
  <c r="U338" i="34"/>
  <c r="W338" i="34"/>
  <c r="F338" i="34"/>
  <c r="D338" i="34"/>
  <c r="X337" i="34"/>
  <c r="U337" i="34"/>
  <c r="W337" i="34"/>
  <c r="F337" i="34"/>
  <c r="D337" i="34"/>
  <c r="X336" i="34"/>
  <c r="U336" i="34"/>
  <c r="W336" i="34"/>
  <c r="F336" i="34"/>
  <c r="D336" i="34"/>
  <c r="X335" i="34"/>
  <c r="U335" i="34"/>
  <c r="W335" i="34"/>
  <c r="F335" i="34"/>
  <c r="D335" i="34"/>
  <c r="X334" i="34"/>
  <c r="U334" i="34"/>
  <c r="W334" i="34"/>
  <c r="F334" i="34"/>
  <c r="D334" i="34"/>
  <c r="F333" i="34"/>
  <c r="D333" i="34"/>
  <c r="F332" i="34"/>
  <c r="D332" i="34"/>
  <c r="F331" i="34"/>
  <c r="D331" i="34"/>
  <c r="F330" i="34"/>
  <c r="D330" i="34"/>
  <c r="X329" i="34"/>
  <c r="U329" i="34"/>
  <c r="W329" i="34"/>
  <c r="F329" i="34"/>
  <c r="D329" i="34"/>
  <c r="X328" i="34"/>
  <c r="U328" i="34"/>
  <c r="W328" i="34"/>
  <c r="F328" i="34"/>
  <c r="D328" i="34"/>
  <c r="X327" i="34"/>
  <c r="U327" i="34"/>
  <c r="W327" i="34"/>
  <c r="F327" i="34"/>
  <c r="D327" i="34"/>
  <c r="X326" i="34"/>
  <c r="U326" i="34"/>
  <c r="W326" i="34"/>
  <c r="F326" i="34"/>
  <c r="D326" i="34"/>
  <c r="X325" i="34"/>
  <c r="U325" i="34"/>
  <c r="W325" i="34"/>
  <c r="F325" i="34"/>
  <c r="D325" i="34"/>
  <c r="F324" i="34"/>
  <c r="D324" i="34"/>
  <c r="F323" i="34"/>
  <c r="D323" i="34"/>
  <c r="F322" i="34"/>
  <c r="D322" i="34"/>
  <c r="F321" i="34"/>
  <c r="D321" i="34"/>
  <c r="X320" i="34"/>
  <c r="U320" i="34"/>
  <c r="W320" i="34"/>
  <c r="F320" i="34"/>
  <c r="D320" i="34"/>
  <c r="X319" i="34"/>
  <c r="U319" i="34"/>
  <c r="W319" i="34"/>
  <c r="F319" i="34"/>
  <c r="D319" i="34"/>
  <c r="X318" i="34"/>
  <c r="U318" i="34"/>
  <c r="W318" i="34"/>
  <c r="F318" i="34"/>
  <c r="D318" i="34"/>
  <c r="X317" i="34"/>
  <c r="U317" i="34"/>
  <c r="W317" i="34"/>
  <c r="F317" i="34"/>
  <c r="D317" i="34"/>
  <c r="X316" i="34"/>
  <c r="U316" i="34"/>
  <c r="W316" i="34"/>
  <c r="F316" i="34"/>
  <c r="D316" i="34"/>
  <c r="F315" i="34"/>
  <c r="D315" i="34"/>
  <c r="F314" i="34"/>
  <c r="D314" i="34"/>
  <c r="F313" i="34"/>
  <c r="D313" i="34"/>
  <c r="F312" i="34"/>
  <c r="D312" i="34"/>
  <c r="X311" i="34"/>
  <c r="U311" i="34"/>
  <c r="W311" i="34"/>
  <c r="F311" i="34"/>
  <c r="D311" i="34"/>
  <c r="X310" i="34"/>
  <c r="U310" i="34"/>
  <c r="W310" i="34"/>
  <c r="F310" i="34"/>
  <c r="D310" i="34"/>
  <c r="X309" i="34"/>
  <c r="U309" i="34"/>
  <c r="W309" i="34"/>
  <c r="F309" i="34"/>
  <c r="D309" i="34"/>
  <c r="X308" i="34"/>
  <c r="U308" i="34"/>
  <c r="W308" i="34"/>
  <c r="F308" i="34"/>
  <c r="D308" i="34"/>
  <c r="X307" i="34"/>
  <c r="U307" i="34"/>
  <c r="W307" i="34"/>
  <c r="F307" i="34"/>
  <c r="D307" i="34"/>
  <c r="F306" i="34"/>
  <c r="D306" i="34"/>
  <c r="F305" i="34"/>
  <c r="D305" i="34"/>
  <c r="F304" i="34"/>
  <c r="D304" i="34"/>
  <c r="X303" i="34"/>
  <c r="U303" i="34"/>
  <c r="W303" i="34"/>
  <c r="F303" i="34"/>
  <c r="D303" i="34"/>
  <c r="X302" i="34"/>
  <c r="U302" i="34"/>
  <c r="W302" i="34"/>
  <c r="F302" i="34"/>
  <c r="D302" i="34"/>
  <c r="X301" i="34"/>
  <c r="U301" i="34"/>
  <c r="W301" i="34"/>
  <c r="F301" i="34"/>
  <c r="D301" i="34"/>
  <c r="F300" i="34"/>
  <c r="D300" i="34"/>
  <c r="X299" i="34"/>
  <c r="U299" i="34"/>
  <c r="W299" i="34"/>
  <c r="F299" i="34"/>
  <c r="D299" i="34"/>
  <c r="X298" i="34"/>
  <c r="U298" i="34"/>
  <c r="W298" i="34"/>
  <c r="F298" i="34"/>
  <c r="D298" i="34"/>
  <c r="F297" i="34"/>
  <c r="D297" i="34"/>
  <c r="X296" i="34"/>
  <c r="U296" i="34"/>
  <c r="W296" i="34"/>
  <c r="F296" i="34"/>
  <c r="D296" i="34"/>
  <c r="F295" i="34"/>
  <c r="D295" i="34"/>
  <c r="F294" i="34"/>
  <c r="D294" i="34"/>
  <c r="F293" i="34"/>
  <c r="D293" i="34"/>
  <c r="X292" i="34"/>
  <c r="U292" i="34"/>
  <c r="W292" i="34"/>
  <c r="F292" i="34"/>
  <c r="D292" i="34"/>
  <c r="X291" i="34"/>
  <c r="U291" i="34"/>
  <c r="W291" i="34"/>
  <c r="F291" i="34"/>
  <c r="D291" i="34"/>
  <c r="X290" i="34"/>
  <c r="U290" i="34"/>
  <c r="W290" i="34"/>
  <c r="F290" i="34"/>
  <c r="D290" i="34"/>
  <c r="F289" i="34"/>
  <c r="D289" i="34"/>
  <c r="X288" i="34"/>
  <c r="U288" i="34"/>
  <c r="W288" i="34"/>
  <c r="F288" i="34"/>
  <c r="D288" i="34"/>
  <c r="X287" i="34"/>
  <c r="U287" i="34"/>
  <c r="W287" i="34"/>
  <c r="F287" i="34"/>
  <c r="D287" i="34"/>
  <c r="F286" i="34"/>
  <c r="D286" i="34"/>
  <c r="X285" i="34"/>
  <c r="U285" i="34"/>
  <c r="W285" i="34"/>
  <c r="F285" i="34"/>
  <c r="D285" i="34"/>
  <c r="F284" i="34"/>
  <c r="D284" i="34"/>
  <c r="F283" i="34"/>
  <c r="D283" i="34"/>
  <c r="F282" i="34"/>
  <c r="D282" i="34"/>
  <c r="X281" i="34"/>
  <c r="U281" i="34"/>
  <c r="W281" i="34"/>
  <c r="F281" i="34"/>
  <c r="D281" i="34"/>
  <c r="X280" i="34"/>
  <c r="U280" i="34"/>
  <c r="W280" i="34"/>
  <c r="F280" i="34"/>
  <c r="D280" i="34"/>
  <c r="X279" i="34"/>
  <c r="U279" i="34"/>
  <c r="W279" i="34"/>
  <c r="F279" i="34"/>
  <c r="D279" i="34"/>
  <c r="F278" i="34"/>
  <c r="D278" i="34"/>
  <c r="X277" i="34"/>
  <c r="U277" i="34"/>
  <c r="W277" i="34"/>
  <c r="F277" i="34"/>
  <c r="D277" i="34"/>
  <c r="X276" i="34"/>
  <c r="U276" i="34"/>
  <c r="W276" i="34"/>
  <c r="F276" i="34"/>
  <c r="D276" i="34"/>
  <c r="F275" i="34"/>
  <c r="D275" i="34"/>
  <c r="X274" i="34"/>
  <c r="U274" i="34"/>
  <c r="W274" i="34"/>
  <c r="F274" i="34"/>
  <c r="D274" i="34"/>
  <c r="F273" i="34"/>
  <c r="D273" i="34"/>
  <c r="F272" i="34"/>
  <c r="D272" i="34"/>
  <c r="F271" i="34"/>
  <c r="D271" i="34"/>
  <c r="X270" i="34"/>
  <c r="U270" i="34"/>
  <c r="W270" i="34"/>
  <c r="F270" i="34"/>
  <c r="D270" i="34"/>
  <c r="X269" i="34"/>
  <c r="U269" i="34"/>
  <c r="W269" i="34"/>
  <c r="F269" i="34"/>
  <c r="D269" i="34"/>
  <c r="X268" i="34"/>
  <c r="U268" i="34"/>
  <c r="W268" i="34"/>
  <c r="F268" i="34"/>
  <c r="D268" i="34"/>
  <c r="F267" i="34"/>
  <c r="D267" i="34"/>
  <c r="X266" i="34"/>
  <c r="U266" i="34"/>
  <c r="W266" i="34"/>
  <c r="F266" i="34"/>
  <c r="D266" i="34"/>
  <c r="X265" i="34"/>
  <c r="U265" i="34"/>
  <c r="W265" i="34"/>
  <c r="F265" i="34"/>
  <c r="D265" i="34"/>
  <c r="F264" i="34"/>
  <c r="D264" i="34"/>
  <c r="X263" i="34"/>
  <c r="U263" i="34"/>
  <c r="W263" i="34"/>
  <c r="F263" i="34"/>
  <c r="D263" i="34"/>
  <c r="F262" i="34"/>
  <c r="D262" i="34"/>
  <c r="F261" i="34"/>
  <c r="D261" i="34"/>
  <c r="F260" i="34"/>
  <c r="D260" i="34"/>
  <c r="X259" i="34"/>
  <c r="U259" i="34"/>
  <c r="W259" i="34"/>
  <c r="F259" i="34"/>
  <c r="D259" i="34"/>
  <c r="X258" i="34"/>
  <c r="U258" i="34"/>
  <c r="W258" i="34"/>
  <c r="F258" i="34"/>
  <c r="D258" i="34"/>
  <c r="X257" i="34"/>
  <c r="U257" i="34"/>
  <c r="W257" i="34"/>
  <c r="F257" i="34"/>
  <c r="D257" i="34"/>
  <c r="F256" i="34"/>
  <c r="D256" i="34"/>
  <c r="X255" i="34"/>
  <c r="U255" i="34"/>
  <c r="W255" i="34"/>
  <c r="F255" i="34"/>
  <c r="D255" i="34"/>
  <c r="X254" i="34"/>
  <c r="U254" i="34"/>
  <c r="W254" i="34"/>
  <c r="F254" i="34"/>
  <c r="D254" i="34"/>
  <c r="F253" i="34"/>
  <c r="D253" i="34"/>
  <c r="X252" i="34"/>
  <c r="U252" i="34"/>
  <c r="W252" i="34"/>
  <c r="F252" i="34"/>
  <c r="D252" i="34"/>
  <c r="F251" i="34"/>
  <c r="D251" i="34"/>
  <c r="F250" i="34"/>
  <c r="D250" i="34"/>
  <c r="F249" i="34"/>
  <c r="D249" i="34"/>
  <c r="X248" i="34"/>
  <c r="U248" i="34"/>
  <c r="W248" i="34"/>
  <c r="F248" i="34"/>
  <c r="D248" i="34"/>
  <c r="X247" i="34"/>
  <c r="U247" i="34"/>
  <c r="W247" i="34"/>
  <c r="F247" i="34"/>
  <c r="D247" i="34"/>
  <c r="X246" i="34"/>
  <c r="U246" i="34"/>
  <c r="W246" i="34"/>
  <c r="F246" i="34"/>
  <c r="D246" i="34"/>
  <c r="F245" i="34"/>
  <c r="D245" i="34"/>
  <c r="X244" i="34"/>
  <c r="U244" i="34"/>
  <c r="W244" i="34"/>
  <c r="F244" i="34"/>
  <c r="D244" i="34"/>
  <c r="X243" i="34"/>
  <c r="U243" i="34"/>
  <c r="W243" i="34"/>
  <c r="F243" i="34"/>
  <c r="D243" i="34"/>
  <c r="F242" i="34"/>
  <c r="D242" i="34"/>
  <c r="X241" i="34"/>
  <c r="U241" i="34"/>
  <c r="W241" i="34"/>
  <c r="F241" i="34"/>
  <c r="D241" i="34"/>
  <c r="F240" i="34"/>
  <c r="D240" i="34"/>
  <c r="F239" i="34"/>
  <c r="D239" i="34"/>
  <c r="F238" i="34"/>
  <c r="D238" i="34"/>
  <c r="X237" i="34"/>
  <c r="U237" i="34"/>
  <c r="W237" i="34"/>
  <c r="F237" i="34"/>
  <c r="D237" i="34"/>
  <c r="X236" i="34"/>
  <c r="U236" i="34"/>
  <c r="W236" i="34"/>
  <c r="F236" i="34"/>
  <c r="D236" i="34"/>
  <c r="X235" i="34"/>
  <c r="U235" i="34"/>
  <c r="W235" i="34"/>
  <c r="F235" i="34"/>
  <c r="D235" i="34"/>
  <c r="F234" i="34"/>
  <c r="D234" i="34"/>
  <c r="X233" i="34"/>
  <c r="U233" i="34"/>
  <c r="W233" i="34"/>
  <c r="F233" i="34"/>
  <c r="D233" i="34"/>
  <c r="X232" i="34"/>
  <c r="U232" i="34"/>
  <c r="W232" i="34"/>
  <c r="F232" i="34"/>
  <c r="D232" i="34"/>
  <c r="F231" i="34"/>
  <c r="D231" i="34"/>
  <c r="X230" i="34"/>
  <c r="U230" i="34"/>
  <c r="W230" i="34"/>
  <c r="F230" i="34"/>
  <c r="D230" i="34"/>
  <c r="F229" i="34"/>
  <c r="D229" i="34"/>
  <c r="F228" i="34"/>
  <c r="D228" i="34"/>
  <c r="F227" i="34"/>
  <c r="D227" i="34"/>
  <c r="X226" i="34"/>
  <c r="U226" i="34"/>
  <c r="W226" i="34"/>
  <c r="F226" i="34"/>
  <c r="D226" i="34"/>
  <c r="X225" i="34"/>
  <c r="U225" i="34"/>
  <c r="W225" i="34"/>
  <c r="F225" i="34"/>
  <c r="D225" i="34"/>
  <c r="X224" i="34"/>
  <c r="U224" i="34"/>
  <c r="W224" i="34"/>
  <c r="F224" i="34"/>
  <c r="D224" i="34"/>
  <c r="F223" i="34"/>
  <c r="D223" i="34"/>
  <c r="X222" i="34"/>
  <c r="U222" i="34"/>
  <c r="W222" i="34"/>
  <c r="F222" i="34"/>
  <c r="D222" i="34"/>
  <c r="X221" i="34"/>
  <c r="U221" i="34"/>
  <c r="W221" i="34"/>
  <c r="F221" i="34"/>
  <c r="D221" i="34"/>
  <c r="F220" i="34"/>
  <c r="D220" i="34"/>
  <c r="X219" i="34"/>
  <c r="U219" i="34"/>
  <c r="W219" i="34"/>
  <c r="F219" i="34"/>
  <c r="D219" i="34"/>
  <c r="F218" i="34"/>
  <c r="D218" i="34"/>
  <c r="F217" i="34"/>
  <c r="D217" i="34"/>
  <c r="F216" i="34"/>
  <c r="D216" i="34"/>
  <c r="X215" i="34"/>
  <c r="U215" i="34"/>
  <c r="W215" i="34"/>
  <c r="F215" i="34"/>
  <c r="D215" i="34"/>
  <c r="X214" i="34"/>
  <c r="U214" i="34"/>
  <c r="W214" i="34"/>
  <c r="F214" i="34"/>
  <c r="D214" i="34"/>
  <c r="X213" i="34"/>
  <c r="U213" i="34"/>
  <c r="W213" i="34"/>
  <c r="F213" i="34"/>
  <c r="D213" i="34"/>
  <c r="F212" i="34"/>
  <c r="D212" i="34"/>
  <c r="X211" i="34"/>
  <c r="U211" i="34"/>
  <c r="W211" i="34"/>
  <c r="F211" i="34"/>
  <c r="D211" i="34"/>
  <c r="X210" i="34"/>
  <c r="U210" i="34"/>
  <c r="W210" i="34"/>
  <c r="F210" i="34"/>
  <c r="D210" i="34"/>
  <c r="F209" i="34"/>
  <c r="D209" i="34"/>
  <c r="X208" i="34"/>
  <c r="U208" i="34"/>
  <c r="W208" i="34"/>
  <c r="F208" i="34"/>
  <c r="D208" i="34"/>
  <c r="F207" i="34"/>
  <c r="D207" i="34"/>
  <c r="F206" i="34"/>
  <c r="D206" i="34"/>
  <c r="F205" i="34"/>
  <c r="D205" i="34"/>
  <c r="X204" i="34"/>
  <c r="U204" i="34"/>
  <c r="W204" i="34"/>
  <c r="F204" i="34"/>
  <c r="D204" i="34"/>
  <c r="X203" i="34"/>
  <c r="U203" i="34"/>
  <c r="W203" i="34"/>
  <c r="F203" i="34"/>
  <c r="D203" i="34"/>
  <c r="X202" i="34"/>
  <c r="U202" i="34"/>
  <c r="W202" i="34"/>
  <c r="F202" i="34"/>
  <c r="D202" i="34"/>
  <c r="F201" i="34"/>
  <c r="D201" i="34"/>
  <c r="X200" i="34"/>
  <c r="U200" i="34"/>
  <c r="W200" i="34"/>
  <c r="F200" i="34"/>
  <c r="D200" i="34"/>
  <c r="X199" i="34"/>
  <c r="U199" i="34"/>
  <c r="W199" i="34"/>
  <c r="F199" i="34"/>
  <c r="D199" i="34"/>
  <c r="F198" i="34"/>
  <c r="D198" i="34"/>
  <c r="X197" i="34"/>
  <c r="U197" i="34"/>
  <c r="W197" i="34"/>
  <c r="F197" i="34"/>
  <c r="D197" i="34"/>
  <c r="F196" i="34"/>
  <c r="D196" i="34"/>
  <c r="F195" i="34"/>
  <c r="D195" i="34"/>
  <c r="F194" i="34"/>
  <c r="D194" i="34"/>
  <c r="X193" i="34"/>
  <c r="U193" i="34"/>
  <c r="W193" i="34"/>
  <c r="F193" i="34"/>
  <c r="D193" i="34"/>
  <c r="X192" i="34"/>
  <c r="U192" i="34"/>
  <c r="W192" i="34"/>
  <c r="F192" i="34"/>
  <c r="D192" i="34"/>
  <c r="X191" i="34"/>
  <c r="U191" i="34"/>
  <c r="W191" i="34"/>
  <c r="F191" i="34"/>
  <c r="D191" i="34"/>
  <c r="F190" i="34"/>
  <c r="D190" i="34"/>
  <c r="X189" i="34"/>
  <c r="U189" i="34"/>
  <c r="W189" i="34"/>
  <c r="F189" i="34"/>
  <c r="D189" i="34"/>
  <c r="X188" i="34"/>
  <c r="U188" i="34"/>
  <c r="W188" i="34"/>
  <c r="F188" i="34"/>
  <c r="D188" i="34"/>
  <c r="F187" i="34"/>
  <c r="D187" i="34"/>
  <c r="X186" i="34"/>
  <c r="U186" i="34"/>
  <c r="W186" i="34"/>
  <c r="F186" i="34"/>
  <c r="D186" i="34"/>
  <c r="F185" i="34"/>
  <c r="D185" i="34"/>
  <c r="F184" i="34"/>
  <c r="D184" i="34"/>
  <c r="F183" i="34"/>
  <c r="D183" i="34"/>
  <c r="X182" i="34"/>
  <c r="U182" i="34"/>
  <c r="W182" i="34"/>
  <c r="F182" i="34"/>
  <c r="D182" i="34"/>
  <c r="X181" i="34"/>
  <c r="U181" i="34"/>
  <c r="W181" i="34"/>
  <c r="F181" i="34"/>
  <c r="D181" i="34"/>
  <c r="X180" i="34"/>
  <c r="U180" i="34"/>
  <c r="W180" i="34"/>
  <c r="F180" i="34"/>
  <c r="D180" i="34"/>
  <c r="F179" i="34"/>
  <c r="D179" i="34"/>
  <c r="X178" i="34"/>
  <c r="U178" i="34"/>
  <c r="W178" i="34"/>
  <c r="F178" i="34"/>
  <c r="D178" i="34"/>
  <c r="X177" i="34"/>
  <c r="U177" i="34"/>
  <c r="W177" i="34"/>
  <c r="F177" i="34"/>
  <c r="D177" i="34"/>
  <c r="F176" i="34"/>
  <c r="D176" i="34"/>
  <c r="X175" i="34"/>
  <c r="U175" i="34"/>
  <c r="W175" i="34"/>
  <c r="F175" i="34"/>
  <c r="D175" i="34"/>
  <c r="F174" i="34"/>
  <c r="D174" i="34"/>
  <c r="F173" i="34"/>
  <c r="D173" i="34"/>
  <c r="F172" i="34"/>
  <c r="D172" i="34"/>
  <c r="X171" i="34"/>
  <c r="U171" i="34"/>
  <c r="W171" i="34"/>
  <c r="F171" i="34"/>
  <c r="D171" i="34"/>
  <c r="X170" i="34"/>
  <c r="U170" i="34"/>
  <c r="W170" i="34"/>
  <c r="F170" i="34"/>
  <c r="D170" i="34"/>
  <c r="X169" i="34"/>
  <c r="U169" i="34"/>
  <c r="W169" i="34"/>
  <c r="F169" i="34"/>
  <c r="D169" i="34"/>
  <c r="F168" i="34"/>
  <c r="D168" i="34"/>
  <c r="X167" i="34"/>
  <c r="U167" i="34"/>
  <c r="W167" i="34"/>
  <c r="F167" i="34"/>
  <c r="D167" i="34"/>
  <c r="X166" i="34"/>
  <c r="U166" i="34"/>
  <c r="W166" i="34"/>
  <c r="F166" i="34"/>
  <c r="D166" i="34"/>
  <c r="F165" i="34"/>
  <c r="D165" i="34"/>
  <c r="X164" i="34"/>
  <c r="U164" i="34"/>
  <c r="W164" i="34"/>
  <c r="F164" i="34"/>
  <c r="D164" i="34"/>
  <c r="F163" i="34"/>
  <c r="D163" i="34"/>
  <c r="F162" i="34"/>
  <c r="D162" i="34"/>
  <c r="F161" i="34"/>
  <c r="D161" i="34"/>
  <c r="X160" i="34"/>
  <c r="U160" i="34"/>
  <c r="W160" i="34"/>
  <c r="F160" i="34"/>
  <c r="D160" i="34"/>
  <c r="X159" i="34"/>
  <c r="U159" i="34"/>
  <c r="W159" i="34"/>
  <c r="F159" i="34"/>
  <c r="D159" i="34"/>
  <c r="X158" i="34"/>
  <c r="U158" i="34"/>
  <c r="W158" i="34"/>
  <c r="F158" i="34"/>
  <c r="D158" i="34"/>
  <c r="F157" i="34"/>
  <c r="D157" i="34"/>
  <c r="X156" i="34"/>
  <c r="U156" i="34"/>
  <c r="W156" i="34"/>
  <c r="F156" i="34"/>
  <c r="D156" i="34"/>
  <c r="X155" i="34"/>
  <c r="U155" i="34"/>
  <c r="W155" i="34"/>
  <c r="F155" i="34"/>
  <c r="D155" i="34"/>
  <c r="F154" i="34"/>
  <c r="D154" i="34"/>
  <c r="X153" i="34"/>
  <c r="U153" i="34"/>
  <c r="W153" i="34"/>
  <c r="F153" i="34"/>
  <c r="D153" i="34"/>
  <c r="F152" i="34"/>
  <c r="D152" i="34"/>
  <c r="F151" i="34"/>
  <c r="D151" i="34"/>
  <c r="F150" i="34"/>
  <c r="D150" i="34"/>
  <c r="X149" i="34"/>
  <c r="U149" i="34"/>
  <c r="W149" i="34"/>
  <c r="F149" i="34"/>
  <c r="D149" i="34"/>
  <c r="X148" i="34"/>
  <c r="U148" i="34"/>
  <c r="W148" i="34"/>
  <c r="F148" i="34"/>
  <c r="D148" i="34"/>
  <c r="X147" i="34"/>
  <c r="U147" i="34"/>
  <c r="W147" i="34"/>
  <c r="F147" i="34"/>
  <c r="D147" i="34"/>
  <c r="F146" i="34"/>
  <c r="D146" i="34"/>
  <c r="X145" i="34"/>
  <c r="U145" i="34"/>
  <c r="W145" i="34"/>
  <c r="F145" i="34"/>
  <c r="D145" i="34"/>
  <c r="X144" i="34"/>
  <c r="U144" i="34"/>
  <c r="W144" i="34"/>
  <c r="F144" i="34"/>
  <c r="D144" i="34"/>
  <c r="F143" i="34"/>
  <c r="D143" i="34"/>
  <c r="X142" i="34"/>
  <c r="U142" i="34"/>
  <c r="W142" i="34"/>
  <c r="F142" i="34"/>
  <c r="D142" i="34"/>
  <c r="F141" i="34"/>
  <c r="D141" i="34"/>
  <c r="F140" i="34"/>
  <c r="D140" i="34"/>
  <c r="F139" i="34"/>
  <c r="D139" i="34"/>
  <c r="X138" i="34"/>
  <c r="U138" i="34"/>
  <c r="W138" i="34"/>
  <c r="F138" i="34"/>
  <c r="D138" i="34"/>
  <c r="X137" i="34"/>
  <c r="U137" i="34"/>
  <c r="W137" i="34"/>
  <c r="F137" i="34"/>
  <c r="D137" i="34"/>
  <c r="X136" i="34"/>
  <c r="U136" i="34"/>
  <c r="W136" i="34"/>
  <c r="F136" i="34"/>
  <c r="D136" i="34"/>
  <c r="X135" i="34"/>
  <c r="U135" i="34"/>
  <c r="W135" i="34"/>
  <c r="F135" i="34"/>
  <c r="D135" i="34"/>
  <c r="X134" i="34"/>
  <c r="U134" i="34"/>
  <c r="W134" i="34"/>
  <c r="F134" i="34"/>
  <c r="D134" i="34"/>
  <c r="X133" i="34"/>
  <c r="U133" i="34"/>
  <c r="W133" i="34"/>
  <c r="F133" i="34"/>
  <c r="D133" i="34"/>
  <c r="X132" i="34"/>
  <c r="U132" i="34"/>
  <c r="W132" i="34"/>
  <c r="F132" i="34"/>
  <c r="D132" i="34"/>
  <c r="F131" i="34"/>
  <c r="D131" i="34"/>
  <c r="F130" i="34"/>
  <c r="D130" i="34"/>
  <c r="X129" i="34"/>
  <c r="U129" i="34"/>
  <c r="W129" i="34"/>
  <c r="F129" i="34"/>
  <c r="D129" i="34"/>
  <c r="X128" i="34"/>
  <c r="U128" i="34"/>
  <c r="W128" i="34"/>
  <c r="F128" i="34"/>
  <c r="D128" i="34"/>
  <c r="X127" i="34"/>
  <c r="U127" i="34"/>
  <c r="W127" i="34"/>
  <c r="F127" i="34"/>
  <c r="D127" i="34"/>
  <c r="X126" i="34"/>
  <c r="U126" i="34"/>
  <c r="W126" i="34"/>
  <c r="F126" i="34"/>
  <c r="D126" i="34"/>
  <c r="X125" i="34"/>
  <c r="U125" i="34"/>
  <c r="W125" i="34"/>
  <c r="F125" i="34"/>
  <c r="D125" i="34"/>
  <c r="X124" i="34"/>
  <c r="U124" i="34"/>
  <c r="W124" i="34"/>
  <c r="F124" i="34"/>
  <c r="D124" i="34"/>
  <c r="X123" i="34"/>
  <c r="U123" i="34"/>
  <c r="W123" i="34"/>
  <c r="F123" i="34"/>
  <c r="D123" i="34"/>
  <c r="F122" i="34"/>
  <c r="D122" i="34"/>
  <c r="F121" i="34"/>
  <c r="D121" i="34"/>
  <c r="X120" i="34"/>
  <c r="U120" i="34"/>
  <c r="W120" i="34"/>
  <c r="F120" i="34"/>
  <c r="D120" i="34"/>
  <c r="X119" i="34"/>
  <c r="U119" i="34"/>
  <c r="W119" i="34"/>
  <c r="F119" i="34"/>
  <c r="D119" i="34"/>
  <c r="X118" i="34"/>
  <c r="U118" i="34"/>
  <c r="W118" i="34"/>
  <c r="F118" i="34"/>
  <c r="D118" i="34"/>
  <c r="X117" i="34"/>
  <c r="U117" i="34"/>
  <c r="W117" i="34"/>
  <c r="F117" i="34"/>
  <c r="D117" i="34"/>
  <c r="X116" i="34"/>
  <c r="U116" i="34"/>
  <c r="W116" i="34"/>
  <c r="F116" i="34"/>
  <c r="D116" i="34"/>
  <c r="X115" i="34"/>
  <c r="U115" i="34"/>
  <c r="W115" i="34"/>
  <c r="F115" i="34"/>
  <c r="D115" i="34"/>
  <c r="X114" i="34"/>
  <c r="U114" i="34"/>
  <c r="W114" i="34"/>
  <c r="F114" i="34"/>
  <c r="D114" i="34"/>
  <c r="F113" i="34"/>
  <c r="D113" i="34"/>
  <c r="F112" i="34"/>
  <c r="D112" i="34"/>
  <c r="X111" i="34"/>
  <c r="U111" i="34"/>
  <c r="W111" i="34"/>
  <c r="F111" i="34"/>
  <c r="D111" i="34"/>
  <c r="X110" i="34"/>
  <c r="U110" i="34"/>
  <c r="W110" i="34"/>
  <c r="F110" i="34"/>
  <c r="D110" i="34"/>
  <c r="X109" i="34"/>
  <c r="U109" i="34"/>
  <c r="W109" i="34"/>
  <c r="F109" i="34"/>
  <c r="D109" i="34"/>
  <c r="X108" i="34"/>
  <c r="U108" i="34"/>
  <c r="W108" i="34"/>
  <c r="F108" i="34"/>
  <c r="D108" i="34"/>
  <c r="X107" i="34"/>
  <c r="U107" i="34"/>
  <c r="W107" i="34"/>
  <c r="F107" i="34"/>
  <c r="D107" i="34"/>
  <c r="X106" i="34"/>
  <c r="U106" i="34"/>
  <c r="W106" i="34"/>
  <c r="F106" i="34"/>
  <c r="D106" i="34"/>
  <c r="X105" i="34"/>
  <c r="U105" i="34"/>
  <c r="W105" i="34"/>
  <c r="F105" i="34"/>
  <c r="D105" i="34"/>
  <c r="F104" i="34"/>
  <c r="D104" i="34"/>
  <c r="F103" i="34"/>
  <c r="D103" i="34"/>
  <c r="X102" i="34"/>
  <c r="U102" i="34"/>
  <c r="W102" i="34"/>
  <c r="F102" i="34"/>
  <c r="D102" i="34"/>
  <c r="X101" i="34"/>
  <c r="U101" i="34"/>
  <c r="W101" i="34"/>
  <c r="F101" i="34"/>
  <c r="D101" i="34"/>
  <c r="X100" i="34"/>
  <c r="U100" i="34"/>
  <c r="W100" i="34"/>
  <c r="F100" i="34"/>
  <c r="D100" i="34"/>
  <c r="X99" i="34"/>
  <c r="U99" i="34"/>
  <c r="W99" i="34"/>
  <c r="F99" i="34"/>
  <c r="D99" i="34"/>
  <c r="X98" i="34"/>
  <c r="U98" i="34"/>
  <c r="W98" i="34"/>
  <c r="F98" i="34"/>
  <c r="D98" i="34"/>
  <c r="X97" i="34"/>
  <c r="U97" i="34"/>
  <c r="W97" i="34"/>
  <c r="F97" i="34"/>
  <c r="D97" i="34"/>
  <c r="X96" i="34"/>
  <c r="U96" i="34"/>
  <c r="W96" i="34"/>
  <c r="F96" i="34"/>
  <c r="D96" i="34"/>
  <c r="F95" i="34"/>
  <c r="D95" i="34"/>
  <c r="F94" i="34"/>
  <c r="D94" i="34"/>
  <c r="X93" i="34"/>
  <c r="U93" i="34"/>
  <c r="W93" i="34"/>
  <c r="F93" i="34"/>
  <c r="D93" i="34"/>
  <c r="X92" i="34"/>
  <c r="U92" i="34"/>
  <c r="W92" i="34"/>
  <c r="F92" i="34"/>
  <c r="D92" i="34"/>
  <c r="X91" i="34"/>
  <c r="U91" i="34"/>
  <c r="W91" i="34"/>
  <c r="F91" i="34"/>
  <c r="D91" i="34"/>
  <c r="X90" i="34"/>
  <c r="U90" i="34"/>
  <c r="W90" i="34"/>
  <c r="F90" i="34"/>
  <c r="D90" i="34"/>
  <c r="X89" i="34"/>
  <c r="U89" i="34"/>
  <c r="W89" i="34"/>
  <c r="F89" i="34"/>
  <c r="D89" i="34"/>
  <c r="X88" i="34"/>
  <c r="U88" i="34"/>
  <c r="W88" i="34"/>
  <c r="F88" i="34"/>
  <c r="D88" i="34"/>
  <c r="X87" i="34"/>
  <c r="U87" i="34"/>
  <c r="W87" i="34"/>
  <c r="F87" i="34"/>
  <c r="D87" i="34"/>
  <c r="F86" i="34"/>
  <c r="D86" i="34"/>
  <c r="F85" i="34"/>
  <c r="D85" i="34"/>
  <c r="X84" i="34"/>
  <c r="U84" i="34"/>
  <c r="W84" i="34"/>
  <c r="F84" i="34"/>
  <c r="D84" i="34"/>
  <c r="X83" i="34"/>
  <c r="U83" i="34"/>
  <c r="W83" i="34"/>
  <c r="F83" i="34"/>
  <c r="D83" i="34"/>
  <c r="X82" i="34"/>
  <c r="U82" i="34"/>
  <c r="W82" i="34"/>
  <c r="F82" i="34"/>
  <c r="D82" i="34"/>
  <c r="X81" i="34"/>
  <c r="U81" i="34"/>
  <c r="W81" i="34"/>
  <c r="F81" i="34"/>
  <c r="D81" i="34"/>
  <c r="X80" i="34"/>
  <c r="U80" i="34"/>
  <c r="W80" i="34"/>
  <c r="F80" i="34"/>
  <c r="D80" i="34"/>
  <c r="X79" i="34"/>
  <c r="U79" i="34"/>
  <c r="W79" i="34"/>
  <c r="F79" i="34"/>
  <c r="D79" i="34"/>
  <c r="X78" i="34"/>
  <c r="U78" i="34"/>
  <c r="W78" i="34"/>
  <c r="F78" i="34"/>
  <c r="D78" i="34"/>
  <c r="F77" i="34"/>
  <c r="D77" i="34"/>
  <c r="F76" i="34"/>
  <c r="D76" i="34"/>
  <c r="X75" i="34"/>
  <c r="U75" i="34"/>
  <c r="W75" i="34"/>
  <c r="F75" i="34"/>
  <c r="D75" i="34"/>
  <c r="X74" i="34"/>
  <c r="U74" i="34"/>
  <c r="W74" i="34"/>
  <c r="F74" i="34"/>
  <c r="D74" i="34"/>
  <c r="X73" i="34"/>
  <c r="U73" i="34"/>
  <c r="W73" i="34"/>
  <c r="F73" i="34"/>
  <c r="D73" i="34"/>
  <c r="X72" i="34"/>
  <c r="U72" i="34"/>
  <c r="W72" i="34"/>
  <c r="F72" i="34"/>
  <c r="D72" i="34"/>
  <c r="X71" i="34"/>
  <c r="U71" i="34"/>
  <c r="W71" i="34"/>
  <c r="F71" i="34"/>
  <c r="D71" i="34"/>
  <c r="X70" i="34"/>
  <c r="U70" i="34"/>
  <c r="W70" i="34"/>
  <c r="F70" i="34"/>
  <c r="D70" i="34"/>
  <c r="X69" i="34"/>
  <c r="U69" i="34"/>
  <c r="W69" i="34"/>
  <c r="F69" i="34"/>
  <c r="D69" i="34"/>
  <c r="F68" i="34"/>
  <c r="D68" i="34"/>
  <c r="F67" i="34"/>
  <c r="D67" i="34"/>
  <c r="X66" i="34"/>
  <c r="U66" i="34"/>
  <c r="W66" i="34"/>
  <c r="F66" i="34"/>
  <c r="D66" i="34"/>
  <c r="X65" i="34"/>
  <c r="U65" i="34"/>
  <c r="W65" i="34"/>
  <c r="F65" i="34"/>
  <c r="D65" i="34"/>
  <c r="X64" i="34"/>
  <c r="U64" i="34"/>
  <c r="W64" i="34"/>
  <c r="F64" i="34"/>
  <c r="D64" i="34"/>
  <c r="X63" i="34"/>
  <c r="U63" i="34"/>
  <c r="W63" i="34"/>
  <c r="F63" i="34"/>
  <c r="D63" i="34"/>
  <c r="X62" i="34"/>
  <c r="U62" i="34"/>
  <c r="W62" i="34"/>
  <c r="F62" i="34"/>
  <c r="D62" i="34"/>
  <c r="X61" i="34"/>
  <c r="U61" i="34"/>
  <c r="W61" i="34"/>
  <c r="F61" i="34"/>
  <c r="D61" i="34"/>
  <c r="X60" i="34"/>
  <c r="U60" i="34"/>
  <c r="W60" i="34"/>
  <c r="F60" i="34"/>
  <c r="D60" i="34"/>
  <c r="F59" i="34"/>
  <c r="D59" i="34"/>
  <c r="F58" i="34"/>
  <c r="D58" i="34"/>
  <c r="X57" i="34"/>
  <c r="U57" i="34"/>
  <c r="W57" i="34"/>
  <c r="F57" i="34"/>
  <c r="D57" i="34"/>
  <c r="X56" i="34"/>
  <c r="U56" i="34"/>
  <c r="W56" i="34"/>
  <c r="F56" i="34"/>
  <c r="D56" i="34"/>
  <c r="X55" i="34"/>
  <c r="U55" i="34"/>
  <c r="W55" i="34"/>
  <c r="F55" i="34"/>
  <c r="D55" i="34"/>
  <c r="X54" i="34"/>
  <c r="U54" i="34"/>
  <c r="W54" i="34"/>
  <c r="F54" i="34"/>
  <c r="D54" i="34"/>
  <c r="X53" i="34"/>
  <c r="U53" i="34"/>
  <c r="W53" i="34"/>
  <c r="F53" i="34"/>
  <c r="D53" i="34"/>
  <c r="X52" i="34"/>
  <c r="U52" i="34"/>
  <c r="W52" i="34"/>
  <c r="F52" i="34"/>
  <c r="D52" i="34"/>
  <c r="X51" i="34"/>
  <c r="U51" i="34"/>
  <c r="W51" i="34"/>
  <c r="F51" i="34"/>
  <c r="D51" i="34"/>
  <c r="F50" i="34"/>
  <c r="D50" i="34"/>
  <c r="F49" i="34"/>
  <c r="D49" i="34"/>
  <c r="X48" i="34"/>
  <c r="U48" i="34"/>
  <c r="W48" i="34"/>
  <c r="F48" i="34"/>
  <c r="D48" i="34"/>
  <c r="X47" i="34"/>
  <c r="U47" i="34"/>
  <c r="W47" i="34"/>
  <c r="F47" i="34"/>
  <c r="D47" i="34"/>
  <c r="X46" i="34"/>
  <c r="U46" i="34"/>
  <c r="W46" i="34"/>
  <c r="F46" i="34"/>
  <c r="D46" i="34"/>
  <c r="X45" i="34"/>
  <c r="U45" i="34"/>
  <c r="W45" i="34"/>
  <c r="F45" i="34"/>
  <c r="D45" i="34"/>
  <c r="X44" i="34"/>
  <c r="U44" i="34"/>
  <c r="W44" i="34"/>
  <c r="F44" i="34"/>
  <c r="D44" i="34"/>
  <c r="X43" i="34"/>
  <c r="U43" i="34"/>
  <c r="W43" i="34"/>
  <c r="F43" i="34"/>
  <c r="D43" i="34"/>
  <c r="X42" i="34"/>
  <c r="U42" i="34"/>
  <c r="W42" i="34"/>
  <c r="F42" i="34"/>
  <c r="D42" i="34"/>
  <c r="F41" i="34"/>
  <c r="D41" i="34"/>
  <c r="F40" i="34"/>
  <c r="D40" i="34"/>
  <c r="X39" i="34"/>
  <c r="U39" i="34"/>
  <c r="W39" i="34"/>
  <c r="F39" i="34"/>
  <c r="D39" i="34"/>
  <c r="X38" i="34"/>
  <c r="U38" i="34"/>
  <c r="W38" i="34"/>
  <c r="F38" i="34"/>
  <c r="D38" i="34"/>
  <c r="X37" i="34"/>
  <c r="U37" i="34"/>
  <c r="W37" i="34"/>
  <c r="F37" i="34"/>
  <c r="D37" i="34"/>
  <c r="X36" i="34"/>
  <c r="U36" i="34"/>
  <c r="W36" i="34"/>
  <c r="F36" i="34"/>
  <c r="D36" i="34"/>
  <c r="X35" i="34"/>
  <c r="U35" i="34"/>
  <c r="W35" i="34"/>
  <c r="F35" i="34"/>
  <c r="D35" i="34"/>
  <c r="X34" i="34"/>
  <c r="U34" i="34"/>
  <c r="W34" i="34"/>
  <c r="F34" i="34"/>
  <c r="D34" i="34"/>
  <c r="X33" i="34"/>
  <c r="U33" i="34"/>
  <c r="W33" i="34"/>
  <c r="F33" i="34"/>
  <c r="D33" i="34"/>
  <c r="F32" i="34"/>
  <c r="D32" i="34"/>
  <c r="F31" i="34"/>
  <c r="D31" i="34"/>
  <c r="X30" i="34"/>
  <c r="U30" i="34"/>
  <c r="W30" i="34"/>
  <c r="F30" i="34"/>
  <c r="D30" i="34"/>
  <c r="X29" i="34"/>
  <c r="U29" i="34"/>
  <c r="W29" i="34"/>
  <c r="F29" i="34"/>
  <c r="D29" i="34"/>
  <c r="X28" i="34"/>
  <c r="U28" i="34"/>
  <c r="W28" i="34"/>
  <c r="F28" i="34"/>
  <c r="D28" i="34"/>
  <c r="X27" i="34"/>
  <c r="U27" i="34"/>
  <c r="W27" i="34"/>
  <c r="F27" i="34"/>
  <c r="D27" i="34"/>
  <c r="X26" i="34"/>
  <c r="U26" i="34"/>
  <c r="W26" i="34"/>
  <c r="F26" i="34"/>
  <c r="D26" i="34"/>
  <c r="X25" i="34"/>
  <c r="U25" i="34"/>
  <c r="W25" i="34"/>
  <c r="F25" i="34"/>
  <c r="D25" i="34"/>
  <c r="X24" i="34"/>
  <c r="U24" i="34"/>
  <c r="W24" i="34"/>
  <c r="F24" i="34"/>
  <c r="D24" i="34"/>
  <c r="F23" i="34"/>
  <c r="D23" i="34"/>
  <c r="F22" i="34"/>
  <c r="D22" i="34"/>
  <c r="X21" i="34"/>
  <c r="U21" i="34"/>
  <c r="W21" i="34"/>
  <c r="F21" i="34"/>
  <c r="D21" i="34"/>
  <c r="X20" i="34"/>
  <c r="U20" i="34"/>
  <c r="W20" i="34"/>
  <c r="F20" i="34"/>
  <c r="D20" i="34"/>
  <c r="X19" i="34"/>
  <c r="U19" i="34"/>
  <c r="W19" i="34"/>
  <c r="F19" i="34"/>
  <c r="D19" i="34"/>
  <c r="X18" i="34"/>
  <c r="U18" i="34"/>
  <c r="W18" i="34"/>
  <c r="F18" i="34"/>
  <c r="D18" i="34"/>
  <c r="X17" i="34"/>
  <c r="U17" i="34"/>
  <c r="W17" i="34"/>
  <c r="F17" i="34"/>
  <c r="D17" i="34"/>
  <c r="X16" i="34"/>
  <c r="U16" i="34"/>
  <c r="W16" i="34"/>
  <c r="F16" i="34"/>
  <c r="D16" i="34"/>
  <c r="X15" i="34"/>
  <c r="U15" i="34"/>
  <c r="W15" i="34"/>
  <c r="F15" i="34"/>
  <c r="D15" i="34"/>
  <c r="F14" i="34"/>
  <c r="D14" i="34"/>
  <c r="F13" i="34"/>
  <c r="D13" i="34"/>
  <c r="X12" i="34"/>
  <c r="U12" i="34"/>
  <c r="W12" i="34"/>
  <c r="F12" i="34"/>
  <c r="D12" i="34"/>
  <c r="X11" i="34"/>
  <c r="U11" i="34"/>
  <c r="W11" i="34"/>
  <c r="F11" i="34"/>
  <c r="D11" i="34"/>
  <c r="X10" i="34"/>
  <c r="U10" i="34"/>
  <c r="W10" i="34"/>
  <c r="F10" i="34"/>
  <c r="D10" i="34"/>
  <c r="X9" i="34"/>
  <c r="U9" i="34"/>
  <c r="W9" i="34"/>
  <c r="F9" i="34"/>
  <c r="D9" i="34"/>
  <c r="X8" i="34"/>
  <c r="U8" i="34"/>
  <c r="W8" i="34"/>
  <c r="F8" i="34"/>
  <c r="D8" i="34"/>
  <c r="X7" i="34"/>
  <c r="U7" i="34"/>
  <c r="W7" i="34"/>
  <c r="F7" i="34"/>
  <c r="D7" i="34"/>
  <c r="X6" i="34"/>
  <c r="U6" i="34"/>
  <c r="W6" i="34"/>
  <c r="F6" i="34"/>
  <c r="D6" i="34"/>
  <c r="F5" i="34"/>
  <c r="D5" i="34"/>
  <c r="F4" i="34"/>
  <c r="D4" i="34"/>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177" i="1"/>
  <c r="I176" i="1"/>
  <c r="I175"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177" i="1"/>
  <c r="H176" i="1"/>
  <c r="H175" i="1"/>
  <c r="M637" i="35"/>
  <c r="M638" i="35"/>
  <c r="M639" i="35"/>
  <c r="M640" i="35"/>
  <c r="M641" i="35"/>
  <c r="M642" i="35"/>
  <c r="M643" i="35"/>
  <c r="M644" i="35"/>
  <c r="M645" i="35"/>
  <c r="E54" i="1"/>
  <c r="F54" i="1"/>
  <c r="G54" i="1"/>
  <c r="H54" i="1"/>
  <c r="I54" i="1"/>
  <c r="C644" i="35"/>
  <c r="C634" i="35"/>
  <c r="C633" i="35"/>
  <c r="C632" i="35"/>
  <c r="C631" i="35"/>
  <c r="C630" i="35"/>
  <c r="C629" i="35"/>
  <c r="C628" i="35"/>
  <c r="C627" i="35"/>
  <c r="C626" i="35"/>
  <c r="C625" i="35"/>
  <c r="C624" i="35"/>
  <c r="C623" i="35"/>
  <c r="C622" i="35"/>
  <c r="C621" i="35"/>
  <c r="C620" i="35"/>
  <c r="C619" i="35"/>
  <c r="C618" i="35"/>
  <c r="C617" i="35"/>
  <c r="C616" i="35"/>
  <c r="C615" i="35"/>
  <c r="C614" i="35"/>
  <c r="C613" i="35"/>
  <c r="C612" i="35"/>
  <c r="C611" i="35"/>
  <c r="C610" i="35"/>
  <c r="C609" i="35"/>
  <c r="C608" i="35"/>
  <c r="C607" i="35"/>
  <c r="C606" i="35"/>
  <c r="C601" i="35"/>
  <c r="C600" i="35"/>
  <c r="C599" i="35"/>
  <c r="C595" i="35"/>
  <c r="C571" i="35"/>
  <c r="C570" i="35"/>
  <c r="C568" i="35"/>
  <c r="C563" i="35"/>
  <c r="C558" i="35"/>
  <c r="C557" i="35"/>
  <c r="C555" i="35"/>
  <c r="C550" i="35"/>
  <c r="C549" i="35"/>
  <c r="C548" i="35"/>
  <c r="C547" i="35"/>
  <c r="C546" i="35"/>
  <c r="C545" i="35"/>
  <c r="C544" i="35"/>
  <c r="C541" i="35"/>
  <c r="C540" i="35"/>
  <c r="C537" i="35"/>
  <c r="C536" i="35"/>
  <c r="C535" i="35"/>
  <c r="C534" i="35"/>
  <c r="C533" i="35"/>
  <c r="C532" i="35"/>
  <c r="C531" i="35"/>
  <c r="C530" i="35"/>
  <c r="C529" i="35"/>
  <c r="C528" i="35"/>
  <c r="C527" i="35"/>
  <c r="C526" i="35"/>
  <c r="C525" i="35"/>
  <c r="C524" i="35"/>
  <c r="C523" i="35"/>
  <c r="C522" i="35"/>
  <c r="C521" i="35"/>
  <c r="C520" i="35"/>
  <c r="C519" i="35"/>
  <c r="C518" i="35"/>
  <c r="C517" i="35"/>
  <c r="C516" i="35"/>
  <c r="C514" i="35"/>
  <c r="C513" i="35"/>
  <c r="C512" i="35"/>
  <c r="C511" i="35"/>
  <c r="C510" i="35"/>
  <c r="C509" i="35"/>
  <c r="C508" i="35"/>
  <c r="C507" i="35"/>
  <c r="C506" i="35"/>
  <c r="C494" i="35"/>
  <c r="C491" i="35"/>
  <c r="C490" i="35"/>
  <c r="C489" i="35"/>
  <c r="C488" i="35"/>
  <c r="C487" i="35"/>
  <c r="C486" i="35"/>
  <c r="C485" i="35"/>
  <c r="C484" i="35"/>
  <c r="C483" i="35"/>
  <c r="C482" i="35"/>
  <c r="C481" i="35"/>
  <c r="C480" i="35"/>
  <c r="C479" i="35"/>
  <c r="C478" i="35"/>
  <c r="C477" i="35"/>
  <c r="C475" i="35"/>
  <c r="C474" i="35"/>
  <c r="C473" i="35"/>
  <c r="C472" i="35"/>
  <c r="C471" i="35"/>
  <c r="C470" i="35"/>
  <c r="C469" i="35"/>
  <c r="C468" i="35"/>
  <c r="C467" i="35"/>
  <c r="C466" i="35"/>
  <c r="C465" i="35"/>
  <c r="C464" i="35"/>
  <c r="C463" i="35"/>
  <c r="C462" i="35"/>
  <c r="C456" i="35"/>
  <c r="C455" i="35"/>
  <c r="C454" i="35"/>
  <c r="C453" i="35"/>
  <c r="C452" i="35"/>
  <c r="C451" i="35"/>
  <c r="C450" i="35"/>
  <c r="C449" i="35"/>
  <c r="C448" i="35"/>
  <c r="C446" i="35"/>
  <c r="C445" i="35"/>
  <c r="C355" i="35"/>
  <c r="C354" i="35"/>
  <c r="C353" i="35"/>
  <c r="C352" i="35"/>
  <c r="C351" i="35"/>
  <c r="C350" i="35"/>
  <c r="C349" i="35"/>
  <c r="C348" i="35"/>
  <c r="C346" i="35"/>
  <c r="C345" i="35"/>
  <c r="C323" i="35"/>
  <c r="C322" i="35"/>
  <c r="C319" i="35"/>
  <c r="C318" i="35"/>
  <c r="C317" i="35"/>
  <c r="C314" i="35"/>
  <c r="C313" i="35"/>
  <c r="C312" i="35"/>
  <c r="C311" i="35"/>
  <c r="C310" i="35"/>
  <c r="C309" i="35"/>
  <c r="C308" i="35"/>
  <c r="C307" i="35"/>
  <c r="C306" i="35"/>
  <c r="C305" i="35"/>
  <c r="C304" i="35"/>
  <c r="C303" i="35"/>
  <c r="C302" i="35"/>
  <c r="C301" i="35"/>
  <c r="C300" i="35"/>
  <c r="C299" i="35"/>
  <c r="C298" i="35"/>
  <c r="C297" i="35"/>
  <c r="C296" i="35"/>
  <c r="C295" i="35"/>
  <c r="C294" i="35"/>
  <c r="C293" i="35"/>
  <c r="C292" i="35"/>
  <c r="C291" i="35"/>
  <c r="C290" i="35"/>
  <c r="C289" i="35"/>
  <c r="C288" i="35"/>
  <c r="C287" i="35"/>
  <c r="C284" i="35"/>
  <c r="C274" i="35"/>
  <c r="C273" i="35"/>
  <c r="C271" i="35"/>
  <c r="C262" i="35"/>
  <c r="C261" i="35"/>
  <c r="C256" i="35"/>
  <c r="C253" i="35"/>
  <c r="C252" i="35"/>
  <c r="C251" i="35"/>
  <c r="C250" i="35"/>
  <c r="C249" i="35"/>
  <c r="C248" i="35"/>
  <c r="C247" i="35"/>
  <c r="C246" i="35"/>
  <c r="C243" i="35"/>
  <c r="C242" i="35"/>
  <c r="C241" i="35"/>
  <c r="C240" i="35"/>
  <c r="C239" i="35"/>
  <c r="C238" i="35"/>
  <c r="C237" i="35"/>
  <c r="C236" i="35"/>
  <c r="C235" i="35"/>
  <c r="C234" i="35"/>
  <c r="C233" i="35"/>
  <c r="C232" i="35"/>
  <c r="C231" i="35"/>
  <c r="C230" i="35"/>
  <c r="C229" i="35"/>
  <c r="C228" i="35"/>
  <c r="C227" i="35"/>
  <c r="C226" i="35"/>
  <c r="C224" i="35"/>
  <c r="C221" i="35"/>
  <c r="C220" i="35"/>
  <c r="C219" i="35"/>
  <c r="C218" i="35"/>
  <c r="C216" i="35"/>
  <c r="C215" i="35"/>
  <c r="C214" i="35"/>
  <c r="C213" i="35"/>
  <c r="C212" i="35"/>
  <c r="C211" i="35"/>
  <c r="C210" i="35"/>
  <c r="C209" i="35"/>
  <c r="C208" i="35"/>
  <c r="C207" i="35"/>
  <c r="C206" i="35"/>
  <c r="C205" i="35"/>
  <c r="C204" i="35"/>
  <c r="C203" i="35"/>
  <c r="C202" i="35"/>
  <c r="C200" i="35"/>
  <c r="C165" i="35"/>
  <c r="C164" i="35"/>
  <c r="C163" i="35"/>
  <c r="C162" i="35"/>
  <c r="C161" i="35"/>
  <c r="C160" i="35"/>
  <c r="C159" i="35"/>
  <c r="C158" i="35"/>
  <c r="C157" i="35"/>
  <c r="C156" i="35"/>
  <c r="C155" i="35"/>
  <c r="C154" i="35"/>
  <c r="C153" i="35"/>
  <c r="C152" i="35"/>
  <c r="C151" i="35"/>
  <c r="C150" i="35"/>
  <c r="C149" i="35"/>
  <c r="C148" i="35"/>
  <c r="C147" i="35"/>
  <c r="C146" i="35"/>
  <c r="C145" i="35"/>
  <c r="C144" i="35"/>
  <c r="C143" i="35"/>
  <c r="C142" i="35"/>
  <c r="C141" i="35"/>
  <c r="C140" i="35"/>
  <c r="C139" i="35"/>
  <c r="C138" i="35"/>
  <c r="C137" i="35"/>
  <c r="C135" i="35"/>
  <c r="C134" i="35"/>
  <c r="C133" i="35"/>
  <c r="C132" i="35"/>
  <c r="C131" i="35"/>
  <c r="C130" i="35"/>
  <c r="C129" i="35"/>
  <c r="C128" i="35"/>
  <c r="C127" i="35"/>
  <c r="C126" i="35"/>
  <c r="C125" i="35"/>
  <c r="C124" i="35"/>
  <c r="C123" i="35"/>
  <c r="C121" i="35"/>
  <c r="C120" i="35"/>
  <c r="C119" i="35"/>
  <c r="C118" i="35"/>
  <c r="C116" i="35"/>
  <c r="C115" i="35"/>
  <c r="C114" i="35"/>
  <c r="C111" i="35"/>
  <c r="C110" i="35"/>
  <c r="C109" i="35"/>
  <c r="C108" i="35"/>
  <c r="C107" i="35"/>
  <c r="C106" i="35"/>
  <c r="C105" i="35"/>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74" i="35"/>
  <c r="C73" i="35"/>
  <c r="C72" i="35"/>
  <c r="C71" i="35"/>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1" i="35"/>
  <c r="C40" i="35"/>
  <c r="C39" i="35"/>
  <c r="C38" i="35"/>
  <c r="C37" i="35"/>
  <c r="C36" i="35"/>
  <c r="C35" i="35"/>
  <c r="C9" i="35"/>
  <c r="C8" i="35"/>
  <c r="C7" i="35"/>
  <c r="M579" i="35"/>
  <c r="C55" i="1"/>
  <c r="D55" i="1"/>
  <c r="E52" i="1"/>
  <c r="E55" i="1"/>
  <c r="F52" i="1"/>
  <c r="F55" i="1"/>
  <c r="G52" i="1"/>
  <c r="G55" i="1"/>
  <c r="H52" i="1"/>
  <c r="H55" i="1"/>
  <c r="I52" i="1"/>
  <c r="I55" i="1"/>
  <c r="E53" i="1"/>
  <c r="F53" i="1"/>
  <c r="G53" i="1"/>
  <c r="H53" i="1"/>
  <c r="I53" i="1"/>
  <c r="E45" i="1"/>
  <c r="F45" i="1"/>
  <c r="G45" i="1"/>
  <c r="H45" i="1"/>
  <c r="I45" i="1"/>
  <c r="B55" i="1"/>
  <c r="M342" i="35"/>
  <c r="M341" i="35"/>
  <c r="M340" i="35"/>
  <c r="M339" i="35"/>
  <c r="M338" i="35"/>
  <c r="M337" i="35"/>
  <c r="M336" i="35"/>
  <c r="M335" i="35"/>
  <c r="M334" i="35"/>
  <c r="M333" i="35"/>
  <c r="M331" i="35"/>
  <c r="M329" i="35"/>
  <c r="M330" i="35"/>
  <c r="M326" i="35"/>
  <c r="M324" i="35"/>
  <c r="M325" i="35"/>
  <c r="M327" i="35"/>
  <c r="M328" i="35"/>
  <c r="M332" i="35"/>
  <c r="M498" i="35"/>
  <c r="M499" i="35"/>
  <c r="M500" i="35"/>
  <c r="M501" i="35"/>
  <c r="M502" i="35"/>
  <c r="M285" i="35"/>
  <c r="M286" i="35"/>
  <c r="M280" i="35"/>
  <c r="M281" i="35"/>
  <c r="M282" i="35"/>
  <c r="M283" i="35"/>
  <c r="M343" i="35"/>
  <c r="M505" i="35"/>
  <c r="M504" i="35"/>
  <c r="M321" i="35"/>
  <c r="M320" i="35"/>
  <c r="M596" i="35"/>
  <c r="M598" i="35"/>
  <c r="M597" i="35"/>
  <c r="M275" i="35"/>
  <c r="M278" i="35"/>
  <c r="M279" i="35"/>
  <c r="M277" i="35"/>
  <c r="M276" i="35"/>
  <c r="M577" i="35"/>
  <c r="M578" i="35"/>
  <c r="M576" i="35"/>
  <c r="M575" i="35"/>
  <c r="M602" i="35"/>
  <c r="M603" i="35"/>
  <c r="M604" i="35"/>
  <c r="M605" i="35"/>
  <c r="M492" i="35"/>
  <c r="M493" i="35"/>
  <c r="M553" i="35"/>
  <c r="M554" i="35"/>
  <c r="M13" i="35"/>
  <c r="M12" i="35"/>
  <c r="M10" i="35"/>
  <c r="M11" i="35"/>
  <c r="M556" i="35"/>
  <c r="N199" i="35"/>
  <c r="N385" i="35"/>
  <c r="N425" i="35"/>
  <c r="N387" i="35"/>
  <c r="N388" i="35"/>
  <c r="N426" i="35"/>
  <c r="N427" i="35"/>
  <c r="N428" i="35"/>
  <c r="N429" i="35"/>
  <c r="N430" i="35"/>
  <c r="N431" i="35"/>
  <c r="N432" i="35"/>
  <c r="N433" i="35"/>
  <c r="N434" i="35"/>
  <c r="N398" i="35"/>
  <c r="N399" i="35"/>
  <c r="N400" i="35"/>
  <c r="N182" i="35"/>
  <c r="N183" i="35"/>
  <c r="N184" i="35"/>
  <c r="N185" i="35"/>
  <c r="N186" i="35"/>
  <c r="N187" i="35"/>
  <c r="N188" i="35"/>
  <c r="N189" i="35"/>
  <c r="N190" i="35"/>
  <c r="N191" i="35"/>
  <c r="N411" i="35"/>
  <c r="N412" i="35"/>
  <c r="N413" i="35"/>
  <c r="N192" i="35"/>
  <c r="N193" i="35"/>
  <c r="N194" i="35"/>
  <c r="N195" i="35"/>
  <c r="N196" i="35"/>
  <c r="N419" i="35"/>
  <c r="N420" i="35"/>
  <c r="N421" i="35"/>
  <c r="N197" i="35"/>
  <c r="N198" i="35"/>
  <c r="N171" i="35"/>
  <c r="N172" i="35"/>
  <c r="N173" i="35"/>
  <c r="N174" i="35"/>
  <c r="N175" i="35"/>
  <c r="N176" i="35"/>
  <c r="N177" i="35"/>
  <c r="N178" i="35"/>
  <c r="N179" i="35"/>
  <c r="N180" i="35"/>
  <c r="N181" i="35"/>
  <c r="N395" i="35"/>
  <c r="N372" i="35"/>
  <c r="N371" i="35"/>
  <c r="N370" i="35"/>
  <c r="N406" i="35"/>
  <c r="N368" i="35"/>
  <c r="N367" i="35"/>
  <c r="N366" i="35"/>
  <c r="N405" i="35"/>
  <c r="N404" i="35"/>
  <c r="N403" i="35"/>
  <c r="N402" i="35"/>
  <c r="N401" i="35"/>
  <c r="N397" i="35"/>
  <c r="N359" i="35"/>
  <c r="N396" i="35"/>
  <c r="N357" i="35"/>
  <c r="N356" i="35"/>
  <c r="N168" i="35"/>
  <c r="N169" i="35"/>
  <c r="N170" i="35"/>
  <c r="N167" i="35"/>
  <c r="N424" i="35"/>
  <c r="N423" i="35"/>
  <c r="N422" i="35"/>
  <c r="N418" i="35"/>
  <c r="N417" i="35"/>
  <c r="N416" i="35"/>
  <c r="N415" i="35"/>
  <c r="N414" i="35"/>
  <c r="N410" i="35"/>
  <c r="N409" i="35"/>
  <c r="N408" i="35"/>
  <c r="N407" i="35"/>
  <c r="N394" i="35"/>
  <c r="N393" i="35"/>
  <c r="N392" i="35"/>
  <c r="N391" i="35"/>
  <c r="N390" i="35"/>
  <c r="N389" i="35"/>
  <c r="N386" i="35"/>
  <c r="N384" i="35"/>
  <c r="N383" i="35"/>
  <c r="N382" i="35"/>
  <c r="N381" i="35"/>
  <c r="N380" i="35"/>
  <c r="N379" i="35"/>
  <c r="N378" i="35"/>
  <c r="N377" i="35"/>
  <c r="N376" i="35"/>
  <c r="N375" i="35"/>
  <c r="N374" i="35"/>
  <c r="N373" i="35"/>
  <c r="N369" i="35"/>
  <c r="N365" i="35"/>
  <c r="N364" i="35"/>
  <c r="N363" i="35"/>
  <c r="N362" i="35"/>
  <c r="N361" i="35"/>
  <c r="N360" i="35"/>
  <c r="N358" i="35"/>
  <c r="M436" i="35"/>
  <c r="M526" i="35"/>
  <c r="M525" i="35"/>
  <c r="M523" i="35"/>
  <c r="M134" i="35"/>
  <c r="M133" i="35"/>
  <c r="M132" i="35"/>
  <c r="M435" i="35"/>
  <c r="M437" i="35"/>
  <c r="M438" i="35"/>
  <c r="M439" i="35"/>
  <c r="M440" i="35"/>
  <c r="M441" i="35"/>
  <c r="M442" i="35"/>
  <c r="M443" i="35"/>
  <c r="M444" i="35"/>
  <c r="M34" i="35"/>
  <c r="M33" i="35"/>
  <c r="M515" i="35"/>
  <c r="M503" i="35"/>
  <c r="M536" i="35"/>
  <c r="M14" i="35"/>
  <c r="M201" i="35"/>
  <c r="M570" i="35"/>
  <c r="M217" i="35"/>
  <c r="M284" i="35"/>
  <c r="M514" i="35"/>
  <c r="M563" i="35"/>
  <c r="M568" i="35"/>
  <c r="M271" i="35"/>
  <c r="M346" i="35"/>
  <c r="M636" i="35"/>
  <c r="M126" i="35"/>
  <c r="M345" i="35"/>
  <c r="M537" i="35"/>
  <c r="M45" i="35"/>
  <c r="M571" i="35"/>
  <c r="M446" i="35"/>
  <c r="M135" i="35"/>
  <c r="M35" i="35"/>
  <c r="M36" i="35"/>
  <c r="M37" i="35"/>
  <c r="M163" i="35"/>
  <c r="M164" i="35"/>
  <c r="M165" i="35"/>
  <c r="M39" i="35"/>
  <c r="M322" i="35"/>
  <c r="M323" i="35"/>
  <c r="M490" i="35"/>
  <c r="M494" i="35"/>
  <c r="M540" i="35"/>
  <c r="M541" i="35"/>
  <c r="M550" i="35"/>
  <c r="M555" i="35"/>
  <c r="M599" i="35"/>
  <c r="M600" i="35"/>
  <c r="M601" i="35"/>
  <c r="M491" i="35"/>
  <c r="M557" i="35"/>
  <c r="M558" i="35"/>
  <c r="M559" i="35"/>
  <c r="M565" i="35"/>
  <c r="M566" i="35"/>
  <c r="M452" i="35"/>
  <c r="M453" i="35"/>
  <c r="M454" i="35"/>
  <c r="M521" i="35"/>
  <c r="M522" i="35"/>
  <c r="M473" i="35"/>
  <c r="M475" i="35"/>
  <c r="M318" i="35"/>
  <c r="M227" i="35"/>
  <c r="M230" i="35"/>
  <c r="M233" i="35"/>
  <c r="M235" i="35"/>
  <c r="M238" i="35"/>
  <c r="M241" i="35"/>
  <c r="M249" i="35"/>
  <c r="M252" i="35"/>
  <c r="M273" i="35"/>
  <c r="M224" i="35"/>
  <c r="M150" i="35"/>
  <c r="M317" i="35"/>
  <c r="M349" i="35"/>
  <c r="M353" i="35"/>
  <c r="M351" i="35"/>
  <c r="M635" i="35"/>
  <c r="M542" i="35"/>
  <c r="M40" i="35"/>
  <c r="M41" i="35"/>
  <c r="M354" i="35"/>
  <c r="M350" i="35"/>
  <c r="M348" i="35"/>
  <c r="M535" i="35"/>
  <c r="M124" i="35"/>
  <c r="M38" i="35"/>
  <c r="M352" i="35"/>
  <c r="M355" i="35"/>
  <c r="M42" i="35"/>
  <c r="M166" i="35"/>
  <c r="M136" i="35"/>
  <c r="M113" i="35"/>
  <c r="M130" i="35"/>
  <c r="M125" i="35"/>
  <c r="M463" i="35"/>
  <c r="M516" i="35"/>
  <c r="M518" i="35"/>
  <c r="M519" i="35"/>
  <c r="M520" i="35"/>
  <c r="M524" i="35"/>
  <c r="M527" i="35"/>
  <c r="M528" i="35"/>
  <c r="M529" i="35"/>
  <c r="M530" i="35"/>
  <c r="M531" i="35"/>
  <c r="M532" i="35"/>
  <c r="M319" i="35"/>
  <c r="M43" i="35"/>
  <c r="M495" i="35"/>
  <c r="M496" i="35"/>
  <c r="M497" i="35"/>
  <c r="M145" i="35"/>
  <c r="M146" i="35"/>
  <c r="M147" i="35"/>
  <c r="M148" i="35"/>
  <c r="M149" i="35"/>
  <c r="M533" i="35"/>
  <c r="M534" i="35"/>
  <c r="M481" i="35"/>
  <c r="M253" i="35"/>
  <c r="M232" i="35"/>
  <c r="M229" i="35"/>
  <c r="M228" i="35"/>
  <c r="M231" i="35"/>
  <c r="M234" i="35"/>
  <c r="M237" i="35"/>
  <c r="M236" i="35"/>
  <c r="M240" i="35"/>
  <c r="M239" i="35"/>
  <c r="M247" i="35"/>
  <c r="M248" i="35"/>
  <c r="M251" i="35"/>
  <c r="M256" i="35"/>
  <c r="M250" i="35"/>
  <c r="M262" i="35"/>
  <c r="M449" i="35"/>
  <c r="M225" i="35"/>
  <c r="M56" i="35"/>
  <c r="M58" i="35"/>
  <c r="M60" i="35"/>
  <c r="M62" i="35"/>
  <c r="M64" i="35"/>
  <c r="M66" i="35"/>
  <c r="M68" i="35"/>
  <c r="M70" i="35"/>
  <c r="M72" i="35"/>
  <c r="M74" i="35"/>
  <c r="M76" i="35"/>
  <c r="M78" i="35"/>
  <c r="M80" i="35"/>
  <c r="M82" i="35"/>
  <c r="M85" i="35"/>
  <c r="M87" i="35"/>
  <c r="M89" i="35"/>
  <c r="M91" i="35"/>
  <c r="M93" i="35"/>
  <c r="M95" i="35"/>
  <c r="M97" i="35"/>
  <c r="M99" i="35"/>
  <c r="M101" i="35"/>
  <c r="M103" i="35"/>
  <c r="M105" i="35"/>
  <c r="M107" i="35"/>
  <c r="M109" i="35"/>
  <c r="M202" i="35"/>
  <c r="M203" i="35"/>
  <c r="M204" i="35"/>
  <c r="M205" i="35"/>
  <c r="M206" i="35"/>
  <c r="M207" i="35"/>
  <c r="M208" i="35"/>
  <c r="M209" i="35"/>
  <c r="M210" i="35"/>
  <c r="M211" i="35"/>
  <c r="M212" i="35"/>
  <c r="M213" i="35"/>
  <c r="M214" i="35"/>
  <c r="M111" i="35"/>
  <c r="M462" i="35"/>
  <c r="M464" i="35"/>
  <c r="M466" i="35"/>
  <c r="M468" i="35"/>
  <c r="M215" i="35"/>
  <c r="M216" i="35"/>
  <c r="M112" i="35"/>
  <c r="M456" i="35"/>
  <c r="M517" i="35"/>
  <c r="M55" i="35"/>
  <c r="M226" i="35"/>
  <c r="M274" i="35"/>
  <c r="M455" i="35"/>
  <c r="M450" i="35"/>
  <c r="M57" i="35"/>
  <c r="M59" i="35"/>
  <c r="M61" i="35"/>
  <c r="M63" i="35"/>
  <c r="M65" i="35"/>
  <c r="M67" i="35"/>
  <c r="M69" i="35"/>
  <c r="M71" i="35"/>
  <c r="M73" i="35"/>
  <c r="M75" i="35"/>
  <c r="M77" i="35"/>
  <c r="M79" i="35"/>
  <c r="M81" i="35"/>
  <c r="M83" i="35"/>
  <c r="M84" i="35"/>
  <c r="M86" i="35"/>
  <c r="M88" i="35"/>
  <c r="M90" i="35"/>
  <c r="M92" i="35"/>
  <c r="M94" i="35"/>
  <c r="M96" i="35"/>
  <c r="M98" i="35"/>
  <c r="M100" i="35"/>
  <c r="M102" i="35"/>
  <c r="M104" i="35"/>
  <c r="M106" i="35"/>
  <c r="M108" i="35"/>
  <c r="M110" i="35"/>
  <c r="M272" i="35"/>
  <c r="M465" i="35"/>
  <c r="M467" i="35"/>
  <c r="M469" i="35"/>
  <c r="M474" i="35"/>
  <c r="M127" i="35"/>
  <c r="M128" i="35"/>
  <c r="M129" i="35"/>
  <c r="M619" i="35"/>
  <c r="M620" i="35"/>
  <c r="M621" i="35"/>
  <c r="M622" i="35"/>
  <c r="M623" i="35"/>
  <c r="M624" i="35"/>
  <c r="M625" i="35"/>
  <c r="M626" i="35"/>
  <c r="M627" i="35"/>
  <c r="M628" i="35"/>
  <c r="M219" i="35"/>
  <c r="M131" i="35"/>
  <c r="M123" i="35"/>
  <c r="M114" i="35"/>
  <c r="M200" i="35"/>
  <c r="M115" i="35"/>
  <c r="M116" i="35"/>
  <c r="M510" i="35"/>
  <c r="M143" i="35"/>
  <c r="M144" i="35"/>
  <c r="M242" i="35"/>
  <c r="M151" i="35"/>
  <c r="M152" i="35"/>
  <c r="M153" i="35"/>
  <c r="M154" i="35"/>
  <c r="M155" i="35"/>
  <c r="M156" i="35"/>
  <c r="M157" i="35"/>
  <c r="M158" i="35"/>
  <c r="M159" i="35"/>
  <c r="M160" i="35"/>
  <c r="M161" i="35"/>
  <c r="M162" i="35"/>
  <c r="M243" i="35"/>
  <c r="M246" i="35"/>
  <c r="M470" i="35"/>
  <c r="M471" i="35"/>
  <c r="M479" i="35"/>
  <c r="M480" i="35"/>
  <c r="M220" i="35"/>
  <c r="M221" i="35"/>
  <c r="M544" i="35"/>
  <c r="M545" i="35"/>
  <c r="M546" i="35"/>
  <c r="M547" i="35"/>
  <c r="M548" i="35"/>
  <c r="M549" i="35"/>
  <c r="M629" i="35"/>
  <c r="M630" i="35"/>
  <c r="M631" i="35"/>
  <c r="M632" i="35"/>
  <c r="M633" i="35"/>
  <c r="M634" i="35"/>
  <c r="M137" i="35"/>
  <c r="M138" i="35"/>
  <c r="M139" i="35"/>
  <c r="M140" i="35"/>
  <c r="M141" i="35"/>
  <c r="M142" i="35"/>
  <c r="M46" i="35"/>
  <c r="M47" i="35"/>
  <c r="M48" i="35"/>
  <c r="M49" i="35"/>
  <c r="M50" i="35"/>
  <c r="M51" i="35"/>
  <c r="M52" i="35"/>
  <c r="M53" i="35"/>
  <c r="M7" i="35"/>
  <c r="M8" i="35"/>
  <c r="M9" i="35"/>
  <c r="M44" i="35"/>
  <c r="M118" i="35"/>
  <c r="M119" i="35"/>
  <c r="M120" i="35"/>
  <c r="M121" i="35"/>
  <c r="M218" i="35"/>
  <c r="M445" i="35"/>
  <c r="M487" i="35"/>
  <c r="M488" i="35"/>
  <c r="M489" i="35"/>
  <c r="M506" i="35"/>
  <c r="M507" i="35"/>
  <c r="M509" i="35"/>
  <c r="M448" i="35"/>
  <c r="M478" i="35"/>
  <c r="M476" i="35"/>
  <c r="M477" i="35"/>
  <c r="M482" i="35"/>
  <c r="M483" i="35"/>
  <c r="M484" i="35"/>
  <c r="M485" i="35"/>
  <c r="M486" i="35"/>
  <c r="M472" i="35"/>
  <c r="M511" i="35"/>
  <c r="M512" i="35"/>
  <c r="M513" i="35"/>
  <c r="M457" i="35"/>
  <c r="M539" i="35"/>
  <c r="M461" i="35"/>
  <c r="M460" i="35"/>
  <c r="M459" i="35"/>
  <c r="M458" i="35"/>
  <c r="M122" i="35"/>
  <c r="M17" i="35"/>
  <c r="M16" i="35"/>
  <c r="M15" i="35"/>
  <c r="M6" i="35"/>
  <c r="M543" i="35"/>
  <c r="M574" i="35"/>
  <c r="M573" i="35"/>
  <c r="M564" i="35"/>
  <c r="M560" i="35"/>
  <c r="M561" i="35"/>
  <c r="M562" i="35"/>
  <c r="M567" i="35"/>
  <c r="M569" i="35"/>
  <c r="M572" i="35"/>
  <c r="M447" i="35"/>
  <c r="M222" i="35"/>
  <c r="M223" i="35"/>
  <c r="M254" i="35"/>
  <c r="M255" i="35"/>
  <c r="M244" i="35"/>
  <c r="M245" i="35"/>
  <c r="M270" i="35"/>
  <c r="M265" i="35"/>
  <c r="M264" i="35"/>
  <c r="M267" i="35"/>
  <c r="M263" i="35"/>
  <c r="M268" i="35"/>
  <c r="M269" i="35"/>
  <c r="M266" i="35"/>
  <c r="M260" i="35"/>
  <c r="M259" i="35"/>
  <c r="M257" i="35"/>
  <c r="M258" i="35"/>
  <c r="M261" i="35"/>
  <c r="M595" i="35"/>
  <c r="M580" i="35"/>
  <c r="M581" i="35"/>
  <c r="M582" i="35"/>
  <c r="M583" i="35"/>
  <c r="M584" i="35"/>
  <c r="M585" i="35"/>
  <c r="M586" i="35"/>
  <c r="M587" i="35"/>
  <c r="M588" i="35"/>
  <c r="M589" i="35"/>
  <c r="M590" i="35"/>
  <c r="M591" i="35"/>
  <c r="M592" i="35"/>
  <c r="M593" i="35"/>
  <c r="M594" i="35"/>
  <c r="M607" i="35"/>
  <c r="M608" i="35"/>
  <c r="M609" i="35"/>
  <c r="M610" i="35"/>
  <c r="M611" i="35"/>
  <c r="M612" i="35"/>
  <c r="M613" i="35"/>
  <c r="M614" i="35"/>
  <c r="M615" i="35"/>
  <c r="M616" i="35"/>
  <c r="M617" i="35"/>
  <c r="M618" i="35"/>
  <c r="M606" i="35"/>
  <c r="M290" i="35"/>
  <c r="M287" i="35"/>
  <c r="M288" i="35"/>
  <c r="M289" i="35"/>
  <c r="M292" i="35"/>
  <c r="M293" i="35"/>
  <c r="M294" i="35"/>
  <c r="M295" i="35"/>
  <c r="M296" i="35"/>
  <c r="M297" i="35"/>
  <c r="M298" i="35"/>
  <c r="M299" i="35"/>
  <c r="M300" i="35"/>
  <c r="M301" i="35"/>
  <c r="M302" i="35"/>
  <c r="M303" i="35"/>
  <c r="M304" i="35"/>
  <c r="M305" i="35"/>
  <c r="M306" i="35"/>
  <c r="M307" i="35"/>
  <c r="M308" i="35"/>
  <c r="M309" i="35"/>
  <c r="M310" i="35"/>
  <c r="M311" i="35"/>
  <c r="M312" i="35"/>
  <c r="M313" i="35"/>
  <c r="M314" i="35"/>
  <c r="M315" i="35"/>
  <c r="M316" i="35"/>
  <c r="M3" i="35"/>
  <c r="M4" i="35"/>
  <c r="M5" i="35"/>
  <c r="M508" i="35"/>
  <c r="M291" i="35"/>
  <c r="M54" i="35"/>
  <c r="M451" i="35"/>
  <c r="M538" i="35"/>
  <c r="M18" i="35"/>
  <c r="M19" i="35"/>
  <c r="M20" i="35"/>
  <c r="M21" i="35"/>
  <c r="M22" i="35"/>
  <c r="M23" i="35"/>
  <c r="M24" i="35"/>
  <c r="M25" i="35"/>
  <c r="M26" i="35"/>
  <c r="M27" i="35"/>
  <c r="M28" i="35"/>
  <c r="M29" i="35"/>
  <c r="M30" i="35"/>
  <c r="M31" i="35"/>
  <c r="M32" i="35"/>
  <c r="M347" i="35"/>
  <c r="M117" i="35"/>
  <c r="M552" i="35"/>
  <c r="M551" i="35"/>
  <c r="M344" i="35"/>
  <c r="M372" i="35"/>
  <c r="M171" i="35"/>
  <c r="M173" i="35"/>
  <c r="M425" i="35"/>
  <c r="M404" i="35"/>
  <c r="M194" i="35"/>
  <c r="M199" i="35"/>
  <c r="M394" i="35"/>
  <c r="M400" i="35"/>
  <c r="M367" i="35"/>
  <c r="M368" i="35"/>
  <c r="M424" i="35"/>
  <c r="M388" i="35"/>
  <c r="M407" i="35"/>
  <c r="M197" i="35"/>
  <c r="M410" i="35"/>
  <c r="M167" i="35"/>
  <c r="M366" i="35"/>
  <c r="M408" i="35"/>
  <c r="M196" i="35"/>
  <c r="M183" i="35"/>
  <c r="M383" i="35"/>
  <c r="M397" i="35"/>
  <c r="M413" i="35"/>
  <c r="M420" i="35"/>
  <c r="M189" i="35"/>
  <c r="M389" i="35"/>
  <c r="M357" i="35"/>
  <c r="M381" i="35"/>
  <c r="M421" i="35"/>
  <c r="M192" i="35"/>
  <c r="M356" i="35"/>
  <c r="M373" i="35"/>
  <c r="M390" i="35"/>
  <c r="M418" i="35"/>
  <c r="M168" i="35"/>
  <c r="M191" i="35"/>
  <c r="M186" i="35"/>
  <c r="M378" i="35"/>
  <c r="M370" i="35"/>
  <c r="M391" i="35"/>
  <c r="M396" i="35"/>
  <c r="M405" i="35"/>
  <c r="M185" i="35"/>
  <c r="M176" i="35"/>
  <c r="M375" i="35"/>
  <c r="M379" i="35"/>
  <c r="M392" i="35"/>
  <c r="M402" i="35"/>
  <c r="M415" i="35"/>
  <c r="M184" i="35"/>
  <c r="M399" i="35"/>
  <c r="M178" i="35"/>
  <c r="M376" i="35"/>
  <c r="M384" i="35"/>
  <c r="M416" i="35"/>
  <c r="M371" i="35"/>
  <c r="M387" i="35"/>
  <c r="M395" i="35"/>
  <c r="M403" i="35"/>
  <c r="M411" i="35"/>
  <c r="M419" i="35"/>
  <c r="M170" i="35"/>
  <c r="M188" i="35"/>
  <c r="M382" i="35"/>
  <c r="M398" i="35"/>
  <c r="M406" i="35"/>
  <c r="M414" i="35"/>
  <c r="M193" i="35"/>
  <c r="M369" i="35"/>
  <c r="M385" i="35"/>
  <c r="M393" i="35"/>
  <c r="M401" i="35"/>
  <c r="M409" i="35"/>
  <c r="M417" i="35"/>
  <c r="M169" i="35"/>
  <c r="M198" i="35"/>
  <c r="M190" i="35"/>
  <c r="M359" i="35"/>
  <c r="M380" i="35"/>
  <c r="M195" i="35"/>
  <c r="M187" i="35"/>
  <c r="M432" i="35"/>
  <c r="M412" i="35"/>
  <c r="M358" i="35"/>
  <c r="M179" i="35"/>
  <c r="M363" i="35"/>
  <c r="M386" i="35"/>
  <c r="M377" i="35"/>
  <c r="M429" i="35"/>
  <c r="M433" i="35"/>
  <c r="M177" i="35"/>
  <c r="M360" i="35"/>
  <c r="M364" i="35"/>
  <c r="M374" i="35"/>
  <c r="M422" i="35"/>
  <c r="M426" i="35"/>
  <c r="M430" i="35"/>
  <c r="M434" i="35"/>
  <c r="M172" i="35"/>
  <c r="M180" i="35"/>
  <c r="M174" i="35"/>
  <c r="M361" i="35"/>
  <c r="M365" i="35"/>
  <c r="M423" i="35"/>
  <c r="M427" i="35"/>
  <c r="M431" i="35"/>
  <c r="M182" i="35"/>
  <c r="M175" i="35"/>
  <c r="M362" i="35"/>
  <c r="M428" i="35"/>
  <c r="M181" i="35"/>
  <c r="A389" i="1"/>
  <c r="A248" i="1"/>
  <c r="A234" i="1"/>
  <c r="A356" i="1"/>
  <c r="A241" i="1"/>
  <c r="A265" i="1"/>
  <c r="A362" i="1"/>
  <c r="A355" i="1"/>
  <c r="A270" i="1"/>
  <c r="A371" i="1"/>
  <c r="A351" i="1"/>
  <c r="A361" i="1"/>
  <c r="A317" i="1"/>
  <c r="A258" i="1"/>
  <c r="A343" i="1"/>
  <c r="A383" i="1"/>
  <c r="A264" i="1"/>
  <c r="A278" i="1"/>
  <c r="A333" i="1"/>
  <c r="A256" i="1"/>
  <c r="A313" i="1"/>
  <c r="A323" i="1"/>
  <c r="A266" i="1"/>
  <c r="A244" i="1"/>
  <c r="A339" i="1"/>
  <c r="A303" i="1"/>
  <c r="A384" i="1"/>
  <c r="A225" i="1"/>
  <c r="A287" i="1"/>
  <c r="A330" i="1"/>
  <c r="A377" i="1"/>
  <c r="A314" i="1"/>
  <c r="A260" i="1"/>
  <c r="A268" i="1"/>
  <c r="A375" i="1"/>
  <c r="A254" i="1"/>
  <c r="A295" i="1"/>
  <c r="A379" i="1"/>
  <c r="A324" i="1"/>
  <c r="A344" i="1"/>
  <c r="A319" i="1"/>
  <c r="A348" i="1"/>
  <c r="A274" i="1"/>
  <c r="A233" i="1"/>
  <c r="A310" i="1"/>
  <c r="A337" i="1"/>
  <c r="A364" i="1"/>
  <c r="A307" i="1"/>
  <c r="A250" i="1"/>
  <c r="A299" i="1"/>
  <c r="A306" i="1"/>
  <c r="A253" i="1"/>
  <c r="A349" i="1"/>
  <c r="A390" i="1"/>
  <c r="A230" i="1"/>
  <c r="A301" i="1"/>
  <c r="A396" i="1"/>
  <c r="A229" i="1"/>
  <c r="A261" i="1"/>
  <c r="A312" i="1"/>
  <c r="A246" i="1"/>
  <c r="A326" i="1"/>
  <c r="A226" i="1"/>
  <c r="A300" i="1"/>
  <c r="A273" i="1"/>
  <c r="A222" i="1"/>
  <c r="A219" i="1"/>
  <c r="A308" i="1"/>
  <c r="A277" i="1"/>
  <c r="A370" i="1"/>
  <c r="A177" i="1"/>
  <c r="A328" i="1"/>
  <c r="A316" i="1"/>
  <c r="A257" i="1"/>
  <c r="A296" i="1"/>
  <c r="A288" i="1"/>
  <c r="A297" i="1"/>
  <c r="A255" i="1"/>
  <c r="A228" i="1"/>
  <c r="A353" i="1"/>
  <c r="A242" i="1"/>
  <c r="A321" i="1"/>
  <c r="A227" i="1"/>
  <c r="A240" i="1"/>
  <c r="A335" i="1"/>
  <c r="A366" i="1"/>
  <c r="A394" i="1"/>
  <c r="A280" i="1"/>
  <c r="A243" i="1"/>
  <c r="A259" i="1"/>
  <c r="A376" i="1"/>
  <c r="A318" i="1"/>
  <c r="A338" i="1"/>
  <c r="A231" i="1"/>
  <c r="A358" i="1"/>
  <c r="A380" i="1"/>
  <c r="A325" i="1"/>
  <c r="A263" i="1"/>
  <c r="A290" i="1"/>
  <c r="A276" i="1"/>
  <c r="A305" i="1"/>
  <c r="A272" i="1"/>
  <c r="A302" i="1"/>
  <c r="A363" i="1"/>
  <c r="A239" i="1"/>
  <c r="A286" i="1"/>
  <c r="A224" i="1"/>
  <c r="A293" i="1"/>
  <c r="A331" i="1"/>
  <c r="A342" i="1"/>
  <c r="A235" i="1"/>
  <c r="A367" i="1"/>
  <c r="A279" i="1"/>
  <c r="A341" i="1"/>
  <c r="A360" i="1"/>
  <c r="A374" i="1"/>
  <c r="A285" i="1"/>
  <c r="A269" i="1"/>
  <c r="A218" i="1"/>
  <c r="A220" i="1"/>
  <c r="A395" i="1"/>
  <c r="A357" i="1"/>
  <c r="A245" i="1"/>
  <c r="A340" i="1"/>
  <c r="A368" i="1"/>
  <c r="A386" i="1"/>
  <c r="A294" i="1"/>
  <c r="A247" i="1"/>
  <c r="A373" i="1"/>
  <c r="A236" i="1"/>
  <c r="A251" i="1"/>
  <c r="A304" i="1"/>
  <c r="A262" i="1"/>
  <c r="A252" i="1"/>
  <c r="A387" i="1"/>
  <c r="A334" i="1"/>
  <c r="A345" i="1"/>
  <c r="A329" i="1"/>
  <c r="A336" i="1"/>
  <c r="A327" i="1"/>
  <c r="A382" i="1"/>
  <c r="A281" i="1"/>
  <c r="A391" i="1"/>
  <c r="A289" i="1"/>
  <c r="A282" i="1"/>
  <c r="A176" i="1"/>
  <c r="A388" i="1"/>
  <c r="A320" i="1"/>
  <c r="A372" i="1"/>
  <c r="A354" i="1"/>
  <c r="A322" i="1"/>
  <c r="A309" i="1"/>
  <c r="A350" i="1"/>
  <c r="A223" i="1"/>
  <c r="A392" i="1"/>
  <c r="A291" i="1"/>
  <c r="A359" i="1"/>
  <c r="A284" i="1"/>
  <c r="A221" i="1"/>
  <c r="A275" i="1"/>
  <c r="A311" i="1"/>
  <c r="A332" i="1"/>
  <c r="A352" i="1"/>
  <c r="A298" i="1"/>
  <c r="A378" i="1"/>
  <c r="A347" i="1"/>
  <c r="A232" i="1"/>
  <c r="A365" i="1"/>
  <c r="A315" i="1"/>
  <c r="A385" i="1"/>
  <c r="A381" i="1"/>
  <c r="A292" i="1"/>
  <c r="A271" i="1"/>
  <c r="A346" i="1"/>
  <c r="A238" i="1"/>
  <c r="A267" i="1"/>
  <c r="A393" i="1"/>
  <c r="A237" i="1"/>
  <c r="A249" i="1"/>
  <c r="A283" i="1"/>
  <c r="A3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 xml:space="preserve"> Jim Laundre</author>
    <author>James Laundre</author>
    <author>powell</author>
    <author>Jim Laundre</author>
    <author>ruggem</author>
    <author>Field Description</author>
  </authors>
  <commentList>
    <comment ref="A2" authorId="0" shapeId="0" xr:uid="{00000000-0006-0000-0000-000001000000}">
      <text>
        <r>
          <rPr>
            <sz val="8"/>
            <color indexed="81"/>
            <rFont val="Tahoma"/>
            <family val="2"/>
          </rPr>
          <t>A unique number assigned by the Information Manager 
for use with  Metacat server.  You DO NOT need to enter anything.</t>
        </r>
      </text>
    </comment>
    <comment ref="A3" authorId="0" shapeId="0" xr:uid="{00000000-0006-0000-0000-000002000000}">
      <text>
        <r>
          <rPr>
            <sz val="8"/>
            <color indexed="81"/>
            <rFont val="Tahoma"/>
            <family val="2"/>
          </rPr>
          <t>Year of public release of the data. Filled out by the Information Manager.
  You DO NOT need to enter anything.</t>
        </r>
      </text>
    </comment>
    <comment ref="A4" authorId="1" shapeId="0" xr:uid="{00000000-0006-0000-0000-00000300000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xr:uid="{00000000-0006-0000-0000-000004000000}">
      <text>
        <r>
          <rPr>
            <b/>
            <sz val="10"/>
            <color indexed="8"/>
            <rFont val="Tahoma"/>
            <family val="2"/>
          </rPr>
          <t xml:space="preserve">A title for the dataset.  It should be less then 200 characters 
</t>
        </r>
        <r>
          <rPr>
            <b/>
            <sz val="10"/>
            <color indexed="8"/>
            <rFont val="Tahoma"/>
            <family val="2"/>
          </rPr>
          <t xml:space="preserve">long and should describe the data collected, geographic context, 
</t>
        </r>
        <r>
          <rPr>
            <b/>
            <sz val="10"/>
            <color indexed="8"/>
            <rFont val="Tahoma"/>
            <family val="2"/>
          </rPr>
          <t>research site, and time frame (</t>
        </r>
        <r>
          <rPr>
            <b/>
            <sz val="10"/>
            <color indexed="10"/>
            <rFont val="Tahoma"/>
            <family val="2"/>
          </rPr>
          <t>what, where, and when</t>
        </r>
        <r>
          <rPr>
            <b/>
            <sz val="10"/>
            <color indexed="8"/>
            <rFont val="Tahoma"/>
            <family val="2"/>
          </rPr>
          <t>).</t>
        </r>
        <r>
          <rPr>
            <sz val="10"/>
            <color indexed="8"/>
            <rFont val="Tahoma"/>
            <family val="2"/>
          </rPr>
          <t xml:space="preserve">
</t>
        </r>
        <r>
          <rPr>
            <sz val="10"/>
            <color indexed="8"/>
            <rFont val="Tahoma"/>
            <family val="2"/>
          </rPr>
          <t>For example: Soluble reactive phosphorus, ammonium, and nitrate data from the Kuparuk River, near Toolik Field Station, Alaska, summers 1990-2010.</t>
        </r>
      </text>
    </comment>
    <comment ref="B5" authorId="0" shapeId="0" xr:uid="{00000000-0006-0000-0000-000005000000}">
      <text>
        <r>
          <rPr>
            <b/>
            <sz val="8"/>
            <color indexed="8"/>
            <rFont val="Tahoma"/>
            <family val="2"/>
          </rPr>
          <t xml:space="preserve">A title for the dataset.  It should be less then 200 characters 
</t>
        </r>
        <r>
          <rPr>
            <b/>
            <sz val="8"/>
            <color indexed="8"/>
            <rFont val="Tahoma"/>
            <family val="2"/>
          </rPr>
          <t xml:space="preserve">long and should describe the data collected, geographic context, 
</t>
        </r>
        <r>
          <rPr>
            <b/>
            <sz val="8"/>
            <color indexed="8"/>
            <rFont val="Tahoma"/>
            <family val="2"/>
          </rPr>
          <t>research site, and time frame (</t>
        </r>
        <r>
          <rPr>
            <b/>
            <sz val="10"/>
            <color indexed="8"/>
            <rFont val="Tahoma"/>
            <family val="2"/>
          </rPr>
          <t>what, where, and when).</t>
        </r>
        <r>
          <rPr>
            <sz val="8"/>
            <color indexed="8"/>
            <rFont val="Tahoma"/>
            <family val="2"/>
          </rPr>
          <t xml:space="preserve">
</t>
        </r>
        <r>
          <rPr>
            <sz val="8"/>
            <color indexed="8"/>
            <rFont val="Tahoma"/>
            <family val="2"/>
          </rPr>
          <t>For example: Soluble reactive phosphorus, ammonium, and nitrate data from the Kuparuk River, near Toolik Field Station, Alaska, summers 1990-2010.</t>
        </r>
      </text>
    </comment>
    <comment ref="A6" authorId="0" shapeId="0" xr:uid="{00000000-0006-0000-0000-000006000000}">
      <text>
        <r>
          <rPr>
            <b/>
            <sz val="10"/>
            <color indexed="81"/>
            <rFont val="Tahoma"/>
            <family val="2"/>
          </rPr>
          <t>Short, accurate explanation of the data set. Be informative since this is
used as the description in the web page index and for searching. Double click on the box 
to write or paste the information.</t>
        </r>
        <r>
          <rPr>
            <b/>
            <sz val="8"/>
            <color indexed="81"/>
            <rFont val="Tahoma"/>
            <family val="2"/>
          </rPr>
          <t xml:space="preserve">  </t>
        </r>
        <r>
          <rPr>
            <sz val="8"/>
            <color indexed="81"/>
            <rFont val="Tahoma"/>
            <family val="2"/>
          </rPr>
          <t xml:space="preserve">
</t>
        </r>
      </text>
    </comment>
    <comment ref="B7" authorId="2" shapeId="0" xr:uid="{00000000-0006-0000-0000-000007000000}">
      <text>
        <r>
          <rPr>
            <b/>
            <sz val="8"/>
            <color indexed="8"/>
            <rFont val="Tahoma"/>
            <family val="2"/>
          </rPr>
          <t xml:space="preserve"> Enter a short, accurate explanation of the dataset in the box below. Be informative since it is used as the description in the web page index. </t>
        </r>
      </text>
    </comment>
    <comment ref="A14" authorId="0" shapeId="0" xr:uid="{00000000-0006-0000-0000-00000800000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xr:uid="{00000000-0006-0000-0000-000009000000}">
      <text>
        <r>
          <rPr>
            <sz val="8"/>
            <color indexed="8"/>
            <rFont val="Tahoma"/>
            <family val="2"/>
          </rPr>
          <t xml:space="preserve">The dataset identifier is a unique label for the data set that 
</t>
        </r>
        <r>
          <rPr>
            <sz val="8"/>
            <color indexed="8"/>
            <rFont val="Tahoma"/>
            <family val="2"/>
          </rPr>
          <t xml:space="preserve">is constructed from the file name without the file extension, 
</t>
        </r>
        <r>
          <rPr>
            <sz val="8"/>
            <color indexed="8"/>
            <rFont val="Tahoma"/>
            <family val="2"/>
          </rPr>
          <t xml:space="preserve">followed by a version number, e.g. 1998dltlh.01.  If there are 
</t>
        </r>
        <r>
          <rPr>
            <sz val="8"/>
            <color indexed="8"/>
            <rFont val="Tahoma"/>
            <family val="2"/>
          </rPr>
          <t xml:space="preserve">any changes made to the metadata or data files the version
</t>
        </r>
        <r>
          <rPr>
            <sz val="8"/>
            <color indexed="8"/>
            <rFont val="Tahoma"/>
            <family val="2"/>
          </rPr>
          <t xml:space="preserve"> number is incremented and a note is added in the </t>
        </r>
        <r>
          <rPr>
            <b/>
            <sz val="8"/>
            <color indexed="8"/>
            <rFont val="Tahoma"/>
            <family val="2"/>
          </rPr>
          <t>Log of Changes</t>
        </r>
        <r>
          <rPr>
            <sz val="8"/>
            <color indexed="8"/>
            <rFont val="Tahoma"/>
            <family val="2"/>
          </rPr>
          <t xml:space="preserve"> section.
</t>
        </r>
      </text>
    </comment>
    <comment ref="A16" authorId="3" shapeId="0" xr:uid="{00000000-0006-0000-0000-00000A00000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xr:uid="{00000000-0006-0000-0000-00000B00000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xr:uid="{00000000-0006-0000-0000-00000C000000}">
      <text>
        <r>
          <rPr>
            <b/>
            <sz val="8"/>
            <color indexed="81"/>
            <rFont val="Tahoma"/>
            <family val="2"/>
          </rPr>
          <t>The URL for the data file that this metadata describes.  This will be fill in by the Information Manager.  You Do NOT need to fill in.</t>
        </r>
      </text>
    </comment>
    <comment ref="A32" authorId="3" shapeId="0" xr:uid="{00000000-0006-0000-0000-00000D00000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xr:uid="{00000000-0006-0000-0000-00000E000000}">
      <text>
        <r>
          <rPr>
            <b/>
            <sz val="8"/>
            <color indexed="8"/>
            <rFont val="Tahoma"/>
            <family val="2"/>
          </rPr>
          <t xml:space="preserve">File naming convention is as follows: First four characters
</t>
        </r>
        <r>
          <rPr>
            <b/>
            <sz val="8"/>
            <color indexed="8"/>
            <rFont val="Tahoma"/>
            <family val="2"/>
          </rPr>
          <t xml:space="preserve"> are for the year the data were collected. If the file is a 
</t>
        </r>
        <r>
          <rPr>
            <b/>
            <sz val="8"/>
            <color indexed="8"/>
            <rFont val="Tahoma"/>
            <family val="2"/>
          </rPr>
          <t xml:space="preserve">multiyear collection then use eight or nine characters to
</t>
        </r>
        <r>
          <rPr>
            <b/>
            <sz val="8"/>
            <color indexed="8"/>
            <rFont val="Tahoma"/>
            <family val="2"/>
          </rPr>
          <t xml:space="preserve"> indicate the span of years. Next characters are for the 
</t>
        </r>
        <r>
          <rPr>
            <b/>
            <sz val="8"/>
            <color indexed="8"/>
            <rFont val="Tahoma"/>
            <family val="2"/>
          </rPr>
          <t xml:space="preserve">data type identifier. This can either be a PI's initials or a 
</t>
        </r>
        <r>
          <rPr>
            <b/>
            <sz val="8"/>
            <color indexed="8"/>
            <rFont val="Tahoma"/>
            <family val="2"/>
          </rPr>
          <t xml:space="preserve">data type code, e.g. a lake code, dl for data logger, etc. 
</t>
        </r>
        <r>
          <rPr>
            <b/>
            <sz val="8"/>
            <color indexed="8"/>
            <rFont val="Tahoma"/>
            <family val="2"/>
          </rPr>
          <t xml:space="preserve">The next four to ten characters are for briefly describing 
</t>
        </r>
        <r>
          <rPr>
            <b/>
            <sz val="8"/>
            <color indexed="8"/>
            <rFont val="Tahoma"/>
            <family val="2"/>
          </rPr>
          <t xml:space="preserve">the data file. File extensions are .txt for document files and 
</t>
        </r>
        <r>
          <rPr>
            <b/>
            <sz val="8"/>
            <color indexed="8"/>
            <rFont val="Tahoma"/>
            <family val="2"/>
          </rPr>
          <t xml:space="preserve">.csv for data files. Please do not create excessively long 
</t>
        </r>
        <r>
          <rPr>
            <b/>
            <sz val="8"/>
            <color indexed="8"/>
            <rFont val="Tahoma"/>
            <family val="2"/>
          </rPr>
          <t xml:space="preserve">names and do not use spaces in the filename. Note that 
</t>
        </r>
        <r>
          <rPr>
            <b/>
            <sz val="8"/>
            <color indexed="8"/>
            <rFont val="Tahoma"/>
            <family val="2"/>
          </rPr>
          <t xml:space="preserve">we are no longer limiting the name to eight characters.
</t>
        </r>
      </text>
    </comment>
    <comment ref="A33" authorId="3" shapeId="0" xr:uid="{00000000-0006-0000-0000-00000F000000}">
      <text>
        <r>
          <rPr>
            <b/>
            <sz val="8"/>
            <color indexed="81"/>
            <rFont val="Tahoma"/>
            <family val="2"/>
          </rPr>
          <t xml:space="preserve"> The date that data collection began for the dataset.</t>
        </r>
      </text>
    </comment>
    <comment ref="B33" authorId="3" shapeId="0" xr:uid="{00000000-0006-0000-0000-000010000000}">
      <text>
        <r>
          <rPr>
            <b/>
            <sz val="8"/>
            <color indexed="8"/>
            <rFont val="Tahoma"/>
            <family val="2"/>
          </rPr>
          <t xml:space="preserve"> The date that data collection began for the dataset.</t>
        </r>
      </text>
    </comment>
    <comment ref="A34" authorId="0" shapeId="0" xr:uid="{00000000-0006-0000-0000-000011000000}">
      <text>
        <r>
          <rPr>
            <b/>
            <sz val="8"/>
            <color indexed="81"/>
            <rFont val="Tahoma"/>
            <family val="2"/>
          </rPr>
          <t>The ending date of data collection.</t>
        </r>
        <r>
          <rPr>
            <sz val="8"/>
            <color indexed="81"/>
            <rFont val="Tahoma"/>
            <family val="2"/>
          </rPr>
          <t xml:space="preserve">
</t>
        </r>
      </text>
    </comment>
    <comment ref="B34" authorId="0" shapeId="0" xr:uid="{00000000-0006-0000-0000-000012000000}">
      <text>
        <r>
          <rPr>
            <b/>
            <sz val="8"/>
            <color indexed="8"/>
            <rFont val="Tahoma"/>
            <family val="2"/>
          </rPr>
          <t>The ending date of data collection.</t>
        </r>
        <r>
          <rPr>
            <sz val="8"/>
            <color indexed="8"/>
            <rFont val="Tahoma"/>
            <family val="2"/>
          </rPr>
          <t xml:space="preserve">
</t>
        </r>
      </text>
    </comment>
    <comment ref="A35" authorId="0" shapeId="0" xr:uid="{00000000-0006-0000-0000-00001300000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xr:uid="{00000000-0006-0000-0000-00001400000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xr:uid="{00000000-0006-0000-0000-00001500000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xr:uid="{00000000-0006-0000-0000-00001600000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xr:uid="{00000000-0006-0000-0000-000017000000}">
      <text>
        <r>
          <rPr>
            <sz val="8"/>
            <color indexed="81"/>
            <rFont val="Tahoma"/>
            <family val="2"/>
          </rPr>
          <t xml:space="preserve">A description of the Quality Control procedures that relate to the dataset. </t>
        </r>
      </text>
    </comment>
    <comment ref="B37" authorId="4" shapeId="0" xr:uid="{00000000-0006-0000-0000-000018000000}">
      <text>
        <r>
          <rPr>
            <sz val="8"/>
            <color indexed="8"/>
            <rFont val="Tahoma"/>
            <family val="2"/>
          </rPr>
          <t xml:space="preserve">A description of the Quality Control procedures that relate to the dataset. </t>
        </r>
      </text>
    </comment>
    <comment ref="A38" authorId="4" shapeId="0" xr:uid="{00000000-0006-0000-0000-00001900000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xr:uid="{00000000-0006-0000-0000-00001A00000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xr:uid="{00000000-0006-0000-0000-00001B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xr:uid="{00000000-0006-0000-0000-00001C000000}">
      <text>
        <r>
          <rPr>
            <sz val="10"/>
            <color indexed="8"/>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
            <rFont val="Tahoma"/>
            <family val="2"/>
          </rPr>
          <t xml:space="preserve">
</t>
        </r>
        <r>
          <rPr>
            <sz val="10"/>
            <color indexed="8"/>
            <rFont val="Tahoma"/>
            <family val="2"/>
          </rPr>
          <t>Insert more rows when need.</t>
        </r>
      </text>
    </comment>
    <comment ref="A43" authorId="3" shapeId="0" xr:uid="{00000000-0006-0000-0000-00001D00000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4" authorId="3" shapeId="0" xr:uid="{00000000-0006-0000-0000-00001E00000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4" authorId="1" shapeId="0" xr:uid="{00000000-0006-0000-0000-00001F000000}">
      <text>
        <r>
          <rPr>
            <b/>
            <sz val="9"/>
            <color indexed="8"/>
            <rFont val="Tahoma"/>
            <family val="2"/>
          </rPr>
          <t xml:space="preserve">The name of the sampling location or site number (from the official ARC LTER site list) see the "ARC LTER sites" worksheet Or enter a new site here.
</t>
        </r>
      </text>
    </comment>
    <comment ref="A45" authorId="4" shapeId="0" xr:uid="{00000000-0006-0000-0000-000020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5" authorId="4" shapeId="0" xr:uid="{00000000-0006-0000-0000-000021000000}">
      <text>
        <r>
          <rPr>
            <b/>
            <sz val="8"/>
            <color indexed="8"/>
            <rFont val="Tahoma"/>
            <family val="2"/>
          </rPr>
          <t xml:space="preserve">This field is </t>
        </r>
        <r>
          <rPr>
            <b/>
            <sz val="8"/>
            <color indexed="10"/>
            <rFont val="Tahoma"/>
            <family val="2"/>
          </rPr>
          <t>REQURIED:</t>
        </r>
        <r>
          <rPr>
            <sz val="8"/>
            <color indexed="10"/>
            <rFont val="Tahoma"/>
            <family val="2"/>
          </rPr>
          <t xml:space="preserve">
</t>
        </r>
        <r>
          <rPr>
            <sz val="8"/>
            <color indexed="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
            <rFont val="Tahoma"/>
            <family val="2"/>
          </rPr>
          <t xml:space="preserve"> If it is not in the Sites sheet then describe the sampling location.  Also include the source of the data, e.g. Toolik GIS staff, handheld Garmin GPS, etc.  If you know the datum please include it here.
</t>
        </r>
        <r>
          <rPr>
            <sz val="8"/>
            <color indexed="8"/>
            <rFont val="Tahoma"/>
            <family val="2"/>
          </rPr>
          <t xml:space="preserve">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5" authorId="4" shapeId="0" xr:uid="{00000000-0006-0000-0000-000022000000}">
      <text>
        <r>
          <rPr>
            <b/>
            <sz val="8"/>
            <color indexed="8"/>
            <rFont val="Tahoma"/>
            <family val="2"/>
          </rPr>
          <t xml:space="preserve">This field is </t>
        </r>
        <r>
          <rPr>
            <b/>
            <sz val="8"/>
            <color indexed="10"/>
            <rFont val="Tahoma"/>
            <family val="2"/>
          </rPr>
          <t>REQURIED:</t>
        </r>
        <r>
          <rPr>
            <sz val="8"/>
            <color indexed="10"/>
            <rFont val="Tahoma"/>
            <family val="2"/>
          </rPr>
          <t xml:space="preserve">
</t>
        </r>
        <r>
          <rPr>
            <sz val="8"/>
            <color indexed="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
            <rFont val="Tahoma"/>
            <family val="2"/>
          </rPr>
          <t xml:space="preserve"> If it is not in the Sites sheet then describe the sampling location.  Also include the source of the data, e.g. Toolik GIS staff, handheld Garmin GPS, etc.  If you know the datum please include it here.
</t>
        </r>
        <r>
          <rPr>
            <sz val="8"/>
            <color indexed="8"/>
            <rFont val="Tahoma"/>
            <family val="2"/>
          </rPr>
          <t xml:space="preserve">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5" authorId="4" shapeId="0" xr:uid="{00000000-0006-0000-0000-000023000000}">
      <text>
        <r>
          <rPr>
            <b/>
            <sz val="8"/>
            <color indexed="8"/>
            <rFont val="Tahoma"/>
            <family val="2"/>
          </rPr>
          <t xml:space="preserve">This field is </t>
        </r>
        <r>
          <rPr>
            <b/>
            <sz val="8"/>
            <color indexed="10"/>
            <rFont val="Tahoma"/>
            <family val="2"/>
          </rPr>
          <t>REQURIED:</t>
        </r>
        <r>
          <rPr>
            <sz val="8"/>
            <color indexed="10"/>
            <rFont val="Tahoma"/>
            <family val="2"/>
          </rPr>
          <t xml:space="preserve">
</t>
        </r>
        <r>
          <rPr>
            <sz val="8"/>
            <color indexed="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
            <rFont val="Tahoma"/>
            <family val="2"/>
          </rPr>
          <t xml:space="preserve"> If it is not in the Sites sheet then describe the sampling location.  Also include the source of the data, e.g. Toolik GIS staff, handheld Garmin GPS, etc.  If you know the datum please include it here.
</t>
        </r>
        <r>
          <rPr>
            <sz val="8"/>
            <color indexed="8"/>
            <rFont val="Tahoma"/>
            <family val="2"/>
          </rPr>
          <t xml:space="preserve">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5" authorId="4" shapeId="0" xr:uid="{00000000-0006-0000-0000-000024000000}">
      <text>
        <r>
          <rPr>
            <b/>
            <sz val="8"/>
            <color indexed="8"/>
            <rFont val="Tahoma"/>
            <family val="2"/>
          </rPr>
          <t xml:space="preserve">This field is </t>
        </r>
        <r>
          <rPr>
            <b/>
            <sz val="8"/>
            <color indexed="10"/>
            <rFont val="Tahoma"/>
            <family val="2"/>
          </rPr>
          <t>REQURIED:</t>
        </r>
        <r>
          <rPr>
            <sz val="8"/>
            <color indexed="10"/>
            <rFont val="Tahoma"/>
            <family val="2"/>
          </rPr>
          <t xml:space="preserve">
</t>
        </r>
        <r>
          <rPr>
            <sz val="8"/>
            <color indexed="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
            <rFont val="Tahoma"/>
            <family val="2"/>
          </rPr>
          <t xml:space="preserve"> If it is not in the Sites sheet then describe the sampling location.  Also include the source of the data, e.g. Toolik GIS staff, handheld Garmin GPS, etc.  If you know the datum please include it here.
</t>
        </r>
        <r>
          <rPr>
            <sz val="8"/>
            <color indexed="8"/>
            <rFont val="Tahoma"/>
            <family val="2"/>
          </rPr>
          <t xml:space="preserve">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5" authorId="4" shapeId="0" xr:uid="{00000000-0006-0000-0000-000025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5" authorId="4" shapeId="0" xr:uid="{00000000-0006-0000-0000-000026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5" authorId="4" shapeId="0" xr:uid="{00000000-0006-0000-0000-000027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5" authorId="4" shapeId="0" xr:uid="{00000000-0006-0000-0000-000028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7" authorId="4" shapeId="0" xr:uid="{00000000-0006-0000-0000-000029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47" authorId="4" shapeId="0" xr:uid="{00000000-0006-0000-0000-00002A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47" authorId="4" shapeId="0" xr:uid="{00000000-0006-0000-0000-00002B000000}">
      <text>
        <r>
          <rPr>
            <b/>
            <sz val="8"/>
            <color indexed="8"/>
            <rFont val="Tahoma"/>
            <family val="2"/>
          </rPr>
          <t xml:space="preserve">Dataset Sampling Sites West Bounding Coordinate in </t>
        </r>
        <r>
          <rPr>
            <b/>
            <sz val="8"/>
            <color indexed="10"/>
            <rFont val="Tahoma"/>
            <family val="2"/>
          </rPr>
          <t>Decimal Degrees</t>
        </r>
        <r>
          <rPr>
            <b/>
            <sz val="8"/>
            <color indexed="8"/>
            <rFont val="Tahoma"/>
            <family val="2"/>
          </rPr>
          <t>:</t>
        </r>
        <r>
          <rPr>
            <sz val="8"/>
            <color indexed="8"/>
            <rFont val="Tahoma"/>
            <family val="2"/>
          </rPr>
          <t xml:space="preserve">
</t>
        </r>
        <r>
          <rPr>
            <sz val="8"/>
            <color indexed="8"/>
            <rFont val="Tahoma"/>
            <family val="2"/>
          </rPr>
          <t xml:space="preserve">For sites described by a bounding box as opposed to a single point enter the west bounding coordinates. The coordinate should be given in </t>
        </r>
        <r>
          <rPr>
            <b/>
            <sz val="8"/>
            <color indexed="8"/>
            <rFont val="Tahoma"/>
            <family val="2"/>
          </rPr>
          <t>decimal degrees</t>
        </r>
        <r>
          <rPr>
            <sz val="8"/>
            <color indexed="8"/>
            <rFont val="Tahoma"/>
            <family val="2"/>
          </rPr>
          <t>. Remember longitudes west of the meridian are designated by minus sign (-),</t>
        </r>
        <r>
          <rPr>
            <sz val="8"/>
            <color indexed="10"/>
            <rFont val="Tahoma"/>
            <family val="2"/>
          </rPr>
          <t xml:space="preserve"> e.g. -149.394326.  All of Alaska is west of the meridian!!</t>
        </r>
        <r>
          <rPr>
            <sz val="8"/>
            <color indexed="8"/>
            <rFont val="Tahoma"/>
            <family val="2"/>
          </rPr>
          <t xml:space="preserve">
</t>
        </r>
      </text>
    </comment>
    <comment ref="D47" authorId="4" shapeId="0" xr:uid="{00000000-0006-0000-0000-00002C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47" authorId="4" shapeId="0" xr:uid="{00000000-0006-0000-0000-00002D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47" authorId="4" shapeId="0" xr:uid="{00000000-0006-0000-0000-00002E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47" authorId="4" shapeId="0" xr:uid="{00000000-0006-0000-0000-00002F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47" authorId="4" shapeId="0" xr:uid="{00000000-0006-0000-0000-00003000000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48" authorId="4" shapeId="0" xr:uid="{00000000-0006-0000-0000-000031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48" authorId="4" shapeId="0" xr:uid="{00000000-0006-0000-0000-000032000000}">
      <text>
        <r>
          <rPr>
            <b/>
            <sz val="8"/>
            <color indexed="8"/>
            <rFont val="Tahoma"/>
            <family val="2"/>
          </rPr>
          <t xml:space="preserve">Dataset Sampling Sites East Bounding Coordinate in </t>
        </r>
        <r>
          <rPr>
            <b/>
            <sz val="8"/>
            <color indexed="10"/>
            <rFont val="Tahoma"/>
            <family val="2"/>
          </rPr>
          <t>Decimal Degrees</t>
        </r>
        <r>
          <rPr>
            <b/>
            <sz val="8"/>
            <color indexed="8"/>
            <rFont val="Tahoma"/>
            <family val="2"/>
          </rPr>
          <t>:</t>
        </r>
        <r>
          <rPr>
            <sz val="8"/>
            <color indexed="8"/>
            <rFont val="Tahoma"/>
            <family val="2"/>
          </rPr>
          <t xml:space="preserve">
</t>
        </r>
        <r>
          <rPr>
            <sz val="8"/>
            <color indexed="8"/>
            <rFont val="Tahoma"/>
            <family val="2"/>
          </rPr>
          <t xml:space="preserve">For sites described by a bounding box as opposed to a single point enter the east bounding coordinates. The coordinate must be in </t>
        </r>
        <r>
          <rPr>
            <b/>
            <sz val="8"/>
            <color indexed="8"/>
            <rFont val="Tahoma"/>
            <family val="2"/>
          </rPr>
          <t>decimal degrees</t>
        </r>
        <r>
          <rPr>
            <sz val="8"/>
            <color indexed="8"/>
            <rFont val="Tahoma"/>
            <family val="2"/>
          </rPr>
          <t xml:space="preserve">.
</t>
        </r>
        <r>
          <rPr>
            <sz val="8"/>
            <color indexed="8"/>
            <rFont val="Tahoma"/>
            <family val="2"/>
          </rPr>
          <t xml:space="preserve"> Remember longitudes west of the meridian are designated by minus sign (-),</t>
        </r>
        <r>
          <rPr>
            <sz val="8"/>
            <color indexed="10"/>
            <rFont val="Tahoma"/>
            <family val="2"/>
          </rPr>
          <t xml:space="preserve"> e.g. -149.394326.  All of Alaska is west of the meridian!!</t>
        </r>
        <r>
          <rPr>
            <sz val="8"/>
            <color indexed="8"/>
            <rFont val="Tahoma"/>
            <family val="2"/>
          </rPr>
          <t xml:space="preserve">
</t>
        </r>
      </text>
    </comment>
    <comment ref="C48" authorId="4" shapeId="0" xr:uid="{00000000-0006-0000-0000-000033000000}">
      <text>
        <r>
          <rPr>
            <b/>
            <sz val="8"/>
            <color indexed="8"/>
            <rFont val="Tahoma"/>
            <family val="2"/>
          </rPr>
          <t xml:space="preserve">Dataset Sampling Sites East Bounding Coordinate in </t>
        </r>
        <r>
          <rPr>
            <b/>
            <sz val="8"/>
            <color indexed="10"/>
            <rFont val="Tahoma"/>
            <family val="2"/>
          </rPr>
          <t>Decimal Degrees</t>
        </r>
        <r>
          <rPr>
            <b/>
            <sz val="8"/>
            <color indexed="8"/>
            <rFont val="Tahoma"/>
            <family val="2"/>
          </rPr>
          <t>:</t>
        </r>
        <r>
          <rPr>
            <sz val="8"/>
            <color indexed="8"/>
            <rFont val="Tahoma"/>
            <family val="2"/>
          </rPr>
          <t xml:space="preserve">
</t>
        </r>
        <r>
          <rPr>
            <sz val="8"/>
            <color indexed="8"/>
            <rFont val="Tahoma"/>
            <family val="2"/>
          </rPr>
          <t xml:space="preserve">For sites described by a bounding box as opposed to a single point enter the east bounding coordinates. The coordinate must be in </t>
        </r>
        <r>
          <rPr>
            <b/>
            <sz val="8"/>
            <color indexed="8"/>
            <rFont val="Tahoma"/>
            <family val="2"/>
          </rPr>
          <t>decimal degrees</t>
        </r>
        <r>
          <rPr>
            <sz val="8"/>
            <color indexed="8"/>
            <rFont val="Tahoma"/>
            <family val="2"/>
          </rPr>
          <t xml:space="preserve">.
</t>
        </r>
        <r>
          <rPr>
            <sz val="8"/>
            <color indexed="8"/>
            <rFont val="Tahoma"/>
            <family val="2"/>
          </rPr>
          <t xml:space="preserve"> Remember longitudes west of the meridian are designated by minus sign (-),</t>
        </r>
        <r>
          <rPr>
            <sz val="8"/>
            <color indexed="10"/>
            <rFont val="Tahoma"/>
            <family val="2"/>
          </rPr>
          <t xml:space="preserve"> e.g. -149.394326.  All of Alaska is west of the meridian!!</t>
        </r>
        <r>
          <rPr>
            <sz val="8"/>
            <color indexed="8"/>
            <rFont val="Tahoma"/>
            <family val="2"/>
          </rPr>
          <t xml:space="preserve">
</t>
        </r>
      </text>
    </comment>
    <comment ref="D48" authorId="4" shapeId="0" xr:uid="{00000000-0006-0000-0000-000034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48" authorId="4" shapeId="0" xr:uid="{00000000-0006-0000-0000-000035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48" authorId="4" shapeId="0" xr:uid="{00000000-0006-0000-0000-000036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48" authorId="4" shapeId="0" xr:uid="{00000000-0006-0000-0000-000037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48" authorId="4" shapeId="0" xr:uid="{00000000-0006-0000-0000-00003800000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49" authorId="4" shapeId="0" xr:uid="{00000000-0006-0000-0000-000039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49" authorId="4" shapeId="0" xr:uid="{00000000-0006-0000-0000-00003A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49" authorId="4" shapeId="0" xr:uid="{00000000-0006-0000-0000-00003B000000}">
      <text>
        <r>
          <rPr>
            <b/>
            <sz val="8"/>
            <color indexed="8"/>
            <rFont val="Tahoma"/>
            <family val="2"/>
          </rPr>
          <t xml:space="preserve">Dataset Sampling Sites North Bounding Coordinate in </t>
        </r>
        <r>
          <rPr>
            <b/>
            <sz val="8"/>
            <color indexed="10"/>
            <rFont val="Tahoma"/>
            <family val="2"/>
          </rPr>
          <t>Decimal Degrees:</t>
        </r>
        <r>
          <rPr>
            <sz val="8"/>
            <color indexed="8"/>
            <rFont val="Tahoma"/>
            <family val="2"/>
          </rPr>
          <t xml:space="preserve">
</t>
        </r>
        <r>
          <rPr>
            <sz val="8"/>
            <color indexed="8"/>
            <rFont val="Tahoma"/>
            <family val="2"/>
          </rPr>
          <t xml:space="preserve">for sites described by a bounding box as opposed 
</t>
        </r>
        <r>
          <rPr>
            <sz val="8"/>
            <color indexed="8"/>
            <rFont val="Tahoma"/>
            <family val="2"/>
          </rPr>
          <t>to a single point enter the north bounding coordinate in</t>
        </r>
        <r>
          <rPr>
            <b/>
            <sz val="8"/>
            <color indexed="8"/>
            <rFont val="Tahoma"/>
            <family val="2"/>
          </rPr>
          <t xml:space="preserve"> decimal degrees</t>
        </r>
        <r>
          <rPr>
            <sz val="8"/>
            <color indexed="8"/>
            <rFont val="Tahoma"/>
            <family val="2"/>
          </rPr>
          <t xml:space="preserve">. 
</t>
        </r>
      </text>
    </comment>
    <comment ref="D49" authorId="4" shapeId="0" xr:uid="{00000000-0006-0000-0000-00003C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49" authorId="4" shapeId="0" xr:uid="{00000000-0006-0000-0000-00003D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49" authorId="4" shapeId="0" xr:uid="{00000000-0006-0000-0000-00003E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49" authorId="4" shapeId="0" xr:uid="{00000000-0006-0000-0000-00003F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49" authorId="4" shapeId="0" xr:uid="{00000000-0006-0000-0000-00004000000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0" authorId="4" shapeId="0" xr:uid="{00000000-0006-0000-0000-000041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0" authorId="4" shapeId="0" xr:uid="{00000000-0006-0000-0000-000042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0" authorId="4" shapeId="0" xr:uid="{00000000-0006-0000-0000-000043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0" authorId="4" shapeId="0" xr:uid="{00000000-0006-0000-0000-000044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0" authorId="4" shapeId="0" xr:uid="{00000000-0006-0000-0000-000045000000}">
      <text>
        <r>
          <rPr>
            <b/>
            <sz val="8"/>
            <color indexed="8"/>
            <rFont val="Tahoma"/>
            <family val="2"/>
          </rPr>
          <t xml:space="preserve">Dataset Sampling Sites South Bounding Coordinate in </t>
        </r>
        <r>
          <rPr>
            <b/>
            <sz val="8"/>
            <color indexed="10"/>
            <rFont val="Tahoma"/>
            <family val="2"/>
          </rPr>
          <t>Decimal Degrees:</t>
        </r>
        <r>
          <rPr>
            <sz val="8"/>
            <color indexed="8"/>
            <rFont val="Tahoma"/>
            <family val="2"/>
          </rPr>
          <t xml:space="preserve">
</t>
        </r>
        <r>
          <rPr>
            <sz val="8"/>
            <color indexed="8"/>
            <rFont val="Tahoma"/>
            <family val="2"/>
          </rPr>
          <t xml:space="preserve">for sites described by a bounding box as opposed 
</t>
        </r>
        <r>
          <rPr>
            <sz val="8"/>
            <color indexed="8"/>
            <rFont val="Tahoma"/>
            <family val="2"/>
          </rPr>
          <t>to a single point enter the south bounding coordinate in</t>
        </r>
        <r>
          <rPr>
            <b/>
            <sz val="8"/>
            <color indexed="8"/>
            <rFont val="Tahoma"/>
            <family val="2"/>
          </rPr>
          <t xml:space="preserve"> decimal degrees</t>
        </r>
        <r>
          <rPr>
            <sz val="8"/>
            <color indexed="8"/>
            <rFont val="Tahoma"/>
            <family val="2"/>
          </rPr>
          <t xml:space="preserve">. 
</t>
        </r>
      </text>
    </comment>
    <comment ref="F50" authorId="4" shapeId="0" xr:uid="{00000000-0006-0000-0000-000046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0" authorId="4" shapeId="0" xr:uid="{00000000-0006-0000-0000-000047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0" authorId="4" shapeId="0" xr:uid="{00000000-0006-0000-0000-00004800000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2" authorId="4" shapeId="0" xr:uid="{00000000-0006-0000-0000-000049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2" authorId="4" shapeId="0" xr:uid="{00000000-0006-0000-0000-00004A000000}">
      <text>
        <r>
          <rPr>
            <sz val="8"/>
            <color indexed="8"/>
            <rFont val="Tahoma"/>
            <family val="2"/>
          </rPr>
          <t xml:space="preserve">This field is </t>
        </r>
        <r>
          <rPr>
            <sz val="8"/>
            <color indexed="10"/>
            <rFont val="Tahoma"/>
            <family val="2"/>
          </rPr>
          <t xml:space="preserve">REQURIED: </t>
        </r>
        <r>
          <rPr>
            <sz val="8"/>
            <color indexed="8"/>
            <rFont val="Tahoma"/>
            <family val="2"/>
          </rPr>
          <t xml:space="preserve">The name of the sampling location, latitude and longitude and datum if you have it. Include not only the name, but details and descriptions of the sampling location.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2" authorId="4" shapeId="0" xr:uid="{00000000-0006-0000-0000-00004B000000}">
      <text>
        <r>
          <rPr>
            <b/>
            <sz val="8"/>
            <color indexed="8"/>
            <rFont val="Tahoma"/>
            <family val="2"/>
          </rPr>
          <t>Dataset Sampling Sites Latitude field in</t>
        </r>
        <r>
          <rPr>
            <b/>
            <sz val="8"/>
            <color indexed="10"/>
            <rFont val="Tahoma"/>
            <family val="2"/>
          </rPr>
          <t xml:space="preserve"> Decimal Degrees </t>
        </r>
        <r>
          <rPr>
            <b/>
            <sz val="8"/>
            <color indexed="8"/>
            <rFont val="Tahoma"/>
            <family val="2"/>
          </rPr>
          <t>:</t>
        </r>
        <r>
          <rPr>
            <sz val="8"/>
            <color indexed="8"/>
            <rFont val="Tahoma"/>
            <family val="2"/>
          </rPr>
          <t xml:space="preserve">
</t>
        </r>
        <r>
          <rPr>
            <sz val="8"/>
            <color indexed="8"/>
            <rFont val="Tahoma"/>
            <family val="2"/>
          </rPr>
          <t xml:space="preserve">For sites described by an individual points as opposed to a bounding box, enter the latitude in </t>
        </r>
        <r>
          <rPr>
            <b/>
            <sz val="8"/>
            <color indexed="8"/>
            <rFont val="Tahoma"/>
            <family val="2"/>
          </rPr>
          <t>decimal degrees</t>
        </r>
        <r>
          <rPr>
            <sz val="8"/>
            <color indexed="8"/>
            <rFont val="Tahoma"/>
            <family val="2"/>
          </rPr>
          <t xml:space="preserve">. </t>
        </r>
      </text>
    </comment>
    <comment ref="D52" authorId="4" shapeId="0" xr:uid="{00000000-0006-0000-0000-00004C000000}">
      <text>
        <r>
          <rPr>
            <b/>
            <sz val="8"/>
            <color indexed="8"/>
            <rFont val="Tahoma"/>
            <family val="2"/>
          </rPr>
          <t>Dataset Sampling Sites Latitude field in</t>
        </r>
        <r>
          <rPr>
            <b/>
            <sz val="8"/>
            <color indexed="10"/>
            <rFont val="Tahoma"/>
            <family val="2"/>
          </rPr>
          <t xml:space="preserve"> Decimal Degrees </t>
        </r>
        <r>
          <rPr>
            <b/>
            <sz val="8"/>
            <color indexed="8"/>
            <rFont val="Tahoma"/>
            <family val="2"/>
          </rPr>
          <t>:</t>
        </r>
        <r>
          <rPr>
            <sz val="8"/>
            <color indexed="8"/>
            <rFont val="Tahoma"/>
            <family val="2"/>
          </rPr>
          <t xml:space="preserve">
</t>
        </r>
        <r>
          <rPr>
            <sz val="8"/>
            <color indexed="8"/>
            <rFont val="Tahoma"/>
            <family val="2"/>
          </rPr>
          <t xml:space="preserve">For sites described by an individual points as opposed to a bounding box, enter the latitude in </t>
        </r>
        <r>
          <rPr>
            <b/>
            <sz val="8"/>
            <color indexed="8"/>
            <rFont val="Tahoma"/>
            <family val="2"/>
          </rPr>
          <t>decimal degrees</t>
        </r>
        <r>
          <rPr>
            <sz val="8"/>
            <color indexed="8"/>
            <rFont val="Tahoma"/>
            <family val="2"/>
          </rPr>
          <t xml:space="preserve">. </t>
        </r>
      </text>
    </comment>
    <comment ref="E52" authorId="4" shapeId="0" xr:uid="{00000000-0006-0000-0000-00004D000000}">
      <text>
        <r>
          <rPr>
            <b/>
            <sz val="8"/>
            <color indexed="8"/>
            <rFont val="Tahoma"/>
            <family val="2"/>
          </rPr>
          <t>Dataset Sampling Sites Latitude field in</t>
        </r>
        <r>
          <rPr>
            <b/>
            <sz val="8"/>
            <color indexed="10"/>
            <rFont val="Tahoma"/>
            <family val="2"/>
          </rPr>
          <t xml:space="preserve"> Decimal Degrees </t>
        </r>
        <r>
          <rPr>
            <b/>
            <sz val="8"/>
            <color indexed="8"/>
            <rFont val="Tahoma"/>
            <family val="2"/>
          </rPr>
          <t>:</t>
        </r>
        <r>
          <rPr>
            <sz val="8"/>
            <color indexed="8"/>
            <rFont val="Tahoma"/>
            <family val="2"/>
          </rPr>
          <t xml:space="preserve">
</t>
        </r>
        <r>
          <rPr>
            <sz val="8"/>
            <color indexed="8"/>
            <rFont val="Tahoma"/>
            <family val="2"/>
          </rPr>
          <t xml:space="preserve">For sites described by an individual points as opposed to a bounding box, enter the latitude in </t>
        </r>
        <r>
          <rPr>
            <b/>
            <sz val="8"/>
            <color indexed="8"/>
            <rFont val="Tahoma"/>
            <family val="2"/>
          </rPr>
          <t>decimal degrees</t>
        </r>
        <r>
          <rPr>
            <sz val="8"/>
            <color indexed="8"/>
            <rFont val="Tahoma"/>
            <family val="2"/>
          </rPr>
          <t xml:space="preserve">. </t>
        </r>
      </text>
    </comment>
    <comment ref="F52" authorId="4" shapeId="0" xr:uid="{00000000-0006-0000-0000-00004E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2" authorId="4" shapeId="0" xr:uid="{00000000-0006-0000-0000-00004F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2" authorId="4" shapeId="0" xr:uid="{00000000-0006-0000-0000-00005000000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3" authorId="4" shapeId="0" xr:uid="{00000000-0006-0000-0000-000051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3" authorId="4" shapeId="0" xr:uid="{00000000-0006-0000-0000-000052000000}">
      <text>
        <r>
          <rPr>
            <sz val="8"/>
            <color indexed="8"/>
            <rFont val="Tahoma"/>
            <family val="2"/>
          </rPr>
          <t xml:space="preserve">This field is </t>
        </r>
        <r>
          <rPr>
            <sz val="8"/>
            <color indexed="10"/>
            <rFont val="Tahoma"/>
            <family val="2"/>
          </rPr>
          <t xml:space="preserve">REQURIED: </t>
        </r>
        <r>
          <rPr>
            <sz val="8"/>
            <color indexed="8"/>
            <rFont val="Tahoma"/>
            <family val="2"/>
          </rPr>
          <t xml:space="preserve">The name of the sampling location, latitude and longitude and datum if you have it. Include not only the name, but details and descriptions of the sampling location.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3" authorId="4" shapeId="0" xr:uid="{00000000-0006-0000-0000-000053000000}">
      <text>
        <r>
          <rPr>
            <b/>
            <sz val="8"/>
            <color indexed="8"/>
            <rFont val="Tahoma"/>
            <family val="2"/>
          </rPr>
          <t xml:space="preserve">Dataset Sampling Sites Longitude field in </t>
        </r>
        <r>
          <rPr>
            <b/>
            <sz val="8"/>
            <color indexed="10"/>
            <rFont val="Tahoma"/>
            <family val="2"/>
          </rPr>
          <t>Decimal Degrees</t>
        </r>
        <r>
          <rPr>
            <b/>
            <sz val="8"/>
            <color indexed="8"/>
            <rFont val="Tahoma"/>
            <family val="2"/>
          </rPr>
          <t>:</t>
        </r>
        <r>
          <rPr>
            <sz val="8"/>
            <color indexed="8"/>
            <rFont val="Tahoma"/>
            <family val="2"/>
          </rPr>
          <t xml:space="preserve">
</t>
        </r>
        <r>
          <rPr>
            <sz val="8"/>
            <color indexed="8"/>
            <rFont val="Tahoma"/>
            <family val="2"/>
          </rPr>
          <t xml:space="preserve">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3" authorId="4" shapeId="0" xr:uid="{00000000-0006-0000-0000-000054000000}">
      <text>
        <r>
          <rPr>
            <b/>
            <sz val="8"/>
            <color indexed="8"/>
            <rFont val="Tahoma"/>
            <family val="2"/>
          </rPr>
          <t xml:space="preserve">Dataset Sampling Sites Longitude field in </t>
        </r>
        <r>
          <rPr>
            <b/>
            <sz val="8"/>
            <color indexed="10"/>
            <rFont val="Tahoma"/>
            <family val="2"/>
          </rPr>
          <t>Decimal Degrees</t>
        </r>
        <r>
          <rPr>
            <b/>
            <sz val="8"/>
            <color indexed="8"/>
            <rFont val="Tahoma"/>
            <family val="2"/>
          </rPr>
          <t>:</t>
        </r>
        <r>
          <rPr>
            <sz val="8"/>
            <color indexed="8"/>
            <rFont val="Tahoma"/>
            <family val="2"/>
          </rPr>
          <t xml:space="preserve">
</t>
        </r>
        <r>
          <rPr>
            <sz val="8"/>
            <color indexed="8"/>
            <rFont val="Tahoma"/>
            <family val="2"/>
          </rPr>
          <t xml:space="preserve">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3" authorId="4" shapeId="0" xr:uid="{00000000-0006-0000-0000-000055000000}">
      <text>
        <r>
          <rPr>
            <b/>
            <sz val="8"/>
            <color indexed="8"/>
            <rFont val="Tahoma"/>
            <family val="2"/>
          </rPr>
          <t xml:space="preserve">Dataset Sampling Sites Longitude field in </t>
        </r>
        <r>
          <rPr>
            <b/>
            <sz val="8"/>
            <color indexed="10"/>
            <rFont val="Tahoma"/>
            <family val="2"/>
          </rPr>
          <t>Decimal Degrees</t>
        </r>
        <r>
          <rPr>
            <b/>
            <sz val="8"/>
            <color indexed="8"/>
            <rFont val="Tahoma"/>
            <family val="2"/>
          </rPr>
          <t>:</t>
        </r>
        <r>
          <rPr>
            <sz val="8"/>
            <color indexed="8"/>
            <rFont val="Tahoma"/>
            <family val="2"/>
          </rPr>
          <t xml:space="preserve">
</t>
        </r>
        <r>
          <rPr>
            <sz val="8"/>
            <color indexed="8"/>
            <rFont val="Tahoma"/>
            <family val="2"/>
          </rPr>
          <t xml:space="preserve">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3" authorId="4" shapeId="0" xr:uid="{00000000-0006-0000-0000-000056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3" authorId="4" shapeId="0" xr:uid="{00000000-0006-0000-0000-000057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3" authorId="4" shapeId="0" xr:uid="{00000000-0006-0000-0000-00005800000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4" authorId="4" shapeId="0" xr:uid="{00000000-0006-0000-0000-000059000000}">
      <text>
        <r>
          <rPr>
            <sz val="8"/>
            <color indexed="8"/>
            <rFont val="Tahoma"/>
            <family val="2"/>
          </rPr>
          <t xml:space="preserve">This field is </t>
        </r>
        <r>
          <rPr>
            <sz val="8"/>
            <color indexed="10"/>
            <rFont val="Tahoma"/>
            <family val="2"/>
          </rPr>
          <t xml:space="preserve">REQURIED: </t>
        </r>
        <r>
          <rPr>
            <sz val="8"/>
            <color indexed="8"/>
            <rFont val="Tahoma"/>
            <family val="2"/>
          </rPr>
          <t xml:space="preserve">The name of the sampling location, latitude and longitude and datum if you have it. Include not only the name, but details and descriptions of the sampling location. 
</t>
        </r>
        <r>
          <rPr>
            <sz val="8"/>
            <color indexed="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1" shapeId="0" xr:uid="{00000000-0006-0000-0000-00005A000000}">
      <text>
        <r>
          <rPr>
            <b/>
            <sz val="9"/>
            <color indexed="81"/>
            <rFont val="Tahoma"/>
            <family val="2"/>
          </rPr>
          <t>This link is generated by a formula using the lat long.  It's a way oc checking the values entered.</t>
        </r>
      </text>
    </comment>
    <comment ref="A58" authorId="5" shapeId="0" xr:uid="{00000000-0006-0000-0000-00005B000000}">
      <text>
        <r>
          <rPr>
            <b/>
            <sz val="8"/>
            <color indexed="8"/>
            <rFont val="Tahoma"/>
            <family val="2"/>
          </rPr>
          <t xml:space="preserve">Genus and /or species names for all organisms relevant to the study.
</t>
        </r>
        <r>
          <rPr>
            <b/>
            <sz val="8"/>
            <color indexed="8"/>
            <rFont val="Tahoma"/>
            <family val="2"/>
          </rPr>
          <t xml:space="preserve">Separate the organisms with a semicolon or comma. For subspecies and variety use ssp. and var. For example  </t>
        </r>
        <r>
          <rPr>
            <sz val="8"/>
            <color indexed="8"/>
            <rFont val="Tahoma"/>
            <family val="2"/>
          </rPr>
          <t xml:space="preserve">
</t>
        </r>
        <r>
          <rPr>
            <sz val="8"/>
            <color indexed="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58" authorId="5" shapeId="0" xr:uid="{00000000-0006-0000-0000-00005C000000}">
      <text>
        <r>
          <rPr>
            <b/>
            <sz val="8"/>
            <color indexed="8"/>
            <rFont val="Tahoma"/>
            <family val="2"/>
          </rPr>
          <t xml:space="preserve">Genus and /or species names for all organisms relevant to the study.
</t>
        </r>
        <r>
          <rPr>
            <b/>
            <sz val="8"/>
            <color indexed="8"/>
            <rFont val="Tahoma"/>
            <family val="2"/>
          </rPr>
          <t xml:space="preserve">Separate the organisms with a semicolon or comma. For subspecies and variety use ssp. and var. For example  </t>
        </r>
        <r>
          <rPr>
            <sz val="8"/>
            <color indexed="8"/>
            <rFont val="Tahoma"/>
            <family val="2"/>
          </rPr>
          <t xml:space="preserve">
</t>
        </r>
        <r>
          <rPr>
            <sz val="8"/>
            <color indexed="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3" shapeId="0" xr:uid="{00000000-0006-0000-0000-00005D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3" shapeId="0" xr:uid="{00000000-0006-0000-0000-00005E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C61" authorId="1" shapeId="0" xr:uid="{00000000-0006-0000-0000-00005F000000}">
      <text>
        <r>
          <rPr>
            <b/>
            <sz val="9"/>
            <color indexed="8"/>
            <rFont val="Tahoma"/>
            <family val="2"/>
          </rPr>
          <t>Leave this blank</t>
        </r>
        <r>
          <rPr>
            <sz val="9"/>
            <color indexed="8"/>
            <rFont val="Tahoma"/>
            <family val="2"/>
          </rPr>
          <t xml:space="preserve">. Any keywords not in the LTER Network controlled vocabulary will be separated out into an Artic LTER list.    
</t>
        </r>
      </text>
    </comment>
    <comment ref="A64" authorId="3" shapeId="0" xr:uid="{00000000-0006-0000-0000-00006000000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6" authorId="5" shapeId="0" xr:uid="{00000000-0006-0000-0000-00006100000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27" authorId="0" shapeId="0" xr:uid="{00000000-0006-0000-0000-000062000000}">
      <text>
        <r>
          <rPr>
            <b/>
            <sz val="8"/>
            <color indexed="81"/>
            <rFont val="Tahoma"/>
            <family val="2"/>
          </rPr>
          <t>List the URL to an online protocol document.</t>
        </r>
      </text>
    </comment>
    <comment ref="A129" authorId="0" shapeId="0" xr:uid="{00000000-0006-0000-0000-000063000000}">
      <text>
        <r>
          <rPr>
            <b/>
            <sz val="8"/>
            <color indexed="81"/>
            <rFont val="Tahoma"/>
            <family val="2"/>
          </rPr>
          <t>Describe the protocol used. Be as complete as possible.  Include any references and deviations used from references.</t>
        </r>
      </text>
    </comment>
    <comment ref="A135" authorId="1" shapeId="0" xr:uid="{00000000-0006-0000-0000-000064000000}">
      <text>
        <r>
          <rPr>
            <b/>
            <sz val="9"/>
            <color indexed="8"/>
            <rFont val="Tahoma"/>
            <family val="2"/>
          </rPr>
          <t>The name of the sheet with the data should be entered here.  The name is used in the forumla for calculating the max and min values.</t>
        </r>
        <r>
          <rPr>
            <sz val="9"/>
            <color indexed="8"/>
            <rFont val="Tahoma"/>
            <family val="2"/>
          </rPr>
          <t xml:space="preserve">
</t>
        </r>
      </text>
    </comment>
    <comment ref="B135" authorId="1" shapeId="0" xr:uid="{00000000-0006-0000-0000-000065000000}">
      <text>
        <r>
          <rPr>
            <b/>
            <sz val="9"/>
            <color indexed="8"/>
            <rFont val="Tahoma"/>
            <family val="2"/>
          </rPr>
          <t>The name of the sheet with the data should be entered here.  The name is used in the forumla for calculating the max and min values.</t>
        </r>
        <r>
          <rPr>
            <sz val="9"/>
            <color indexed="8"/>
            <rFont val="Tahoma"/>
            <family val="2"/>
          </rPr>
          <t xml:space="preserve">
</t>
        </r>
      </text>
    </comment>
    <comment ref="A137" authorId="4" shapeId="0" xr:uid="{00000000-0006-0000-0000-000066000000}">
      <text>
        <r>
          <rPr>
            <b/>
            <sz val="8"/>
            <color indexed="8"/>
            <rFont val="Tahoma"/>
            <family val="2"/>
          </rPr>
          <t xml:space="preserve">Number of Data Records field:
</t>
        </r>
        <r>
          <rPr>
            <sz val="8"/>
            <color indexed="8"/>
            <rFont val="Tahoma"/>
            <family val="2"/>
          </rPr>
          <t>Total number of Data Records found in the dataset. This is typically an integer value.</t>
        </r>
      </text>
    </comment>
    <comment ref="B137" authorId="4" shapeId="0" xr:uid="{00000000-0006-0000-0000-000067000000}">
      <text>
        <r>
          <rPr>
            <b/>
            <sz val="8"/>
            <color indexed="8"/>
            <rFont val="Tahoma"/>
            <family val="2"/>
          </rPr>
          <t xml:space="preserve">Number of Data Records field:
</t>
        </r>
        <r>
          <rPr>
            <sz val="8"/>
            <color indexed="8"/>
            <rFont val="Tahoma"/>
            <family val="2"/>
          </rPr>
          <t>Total number of Data Records found in the dataset. This is typically an integer value.</t>
        </r>
      </text>
    </comment>
    <comment ref="A138" authorId="3" shapeId="0" xr:uid="{00000000-0006-0000-0000-000068000000}">
      <text>
        <r>
          <rPr>
            <b/>
            <sz val="8"/>
            <color indexed="81"/>
            <rFont val="Tahoma"/>
            <family val="2"/>
          </rPr>
          <t>This section describes the variables in the data set. Please be as complete as necessary.</t>
        </r>
      </text>
    </comment>
    <comment ref="A139" authorId="3" shapeId="0" xr:uid="{00000000-0006-0000-0000-000069000000}">
      <text>
        <r>
          <rPr>
            <b/>
            <sz val="10"/>
            <color indexed="10"/>
            <rFont val="Tahoma"/>
            <family val="2"/>
          </rPr>
          <t xml:space="preserve">If the above  'Name of Data Sheet' is filled in the formula will grab the first row variable names.  </t>
        </r>
        <r>
          <rPr>
            <sz val="10"/>
            <color indexed="8"/>
            <rFont val="Tahoma"/>
            <family val="2"/>
          </rPr>
          <t>Otherwise enter the names of the variable.  These</t>
        </r>
        <r>
          <rPr>
            <b/>
            <sz val="10"/>
            <color indexed="53"/>
            <rFont val="Tahoma"/>
            <family val="2"/>
          </rPr>
          <t xml:space="preserve"> MUST</t>
        </r>
        <r>
          <rPr>
            <sz val="10"/>
            <color indexed="8"/>
            <rFont val="Tahoma"/>
            <family val="2"/>
          </rPr>
          <t xml:space="preserve"> match the names in the first row of the data sheet.  
</t>
        </r>
        <r>
          <rPr>
            <sz val="10"/>
            <color indexed="8"/>
            <rFont val="Tahoma"/>
            <family val="2"/>
          </rPr>
          <t xml:space="preserve">A convent way to ensure the names are the same is using copy, paste special, transpose.
</t>
        </r>
        <r>
          <rPr>
            <sz val="10"/>
            <color indexed="8"/>
            <rFont val="Tahoma"/>
            <family val="2"/>
          </rPr>
          <t xml:space="preserve">Avoid using special characters (#$^&amp;%..) . 
</t>
        </r>
        <r>
          <rPr>
            <sz val="10"/>
            <color indexed="8"/>
            <rFont val="Tahoma"/>
            <family val="2"/>
          </rPr>
          <t xml:space="preserve">A  Comments variable is useful to include any additional information about individual data points. 
</t>
        </r>
        <r>
          <rPr>
            <sz val="10"/>
            <color indexed="8"/>
            <rFont val="Tahoma"/>
            <family val="2"/>
          </rPr>
          <t xml:space="preserve">All Comments for a data point can be no longer than 250 characters. 
</t>
        </r>
        <r>
          <rPr>
            <sz val="10"/>
            <color indexed="8"/>
            <rFont val="Tahoma"/>
            <family val="2"/>
          </rPr>
          <t xml:space="preserve">The variable Site, a numerical 3-digit code, should be taken from the Site Name Code List (code for streams, code for lakes, code for terrestrial/landwater). If you have a new site that is not on the list,
</t>
        </r>
        <r>
          <rPr>
            <sz val="10"/>
            <color indexed="8"/>
            <rFont val="Tahoma"/>
            <family val="2"/>
          </rPr>
          <t xml:space="preserve"> do not code it yourself; ask the data manager to add it to the master list. 
</t>
        </r>
        <r>
          <rPr>
            <b/>
            <sz val="10"/>
            <color indexed="8"/>
            <rFont val="Tahoma"/>
            <family val="2"/>
          </rPr>
          <t>Don't forget to fill in the appropriate columns to the right.</t>
        </r>
        <r>
          <rPr>
            <sz val="10"/>
            <color indexed="8"/>
            <rFont val="Tahoma"/>
            <family val="2"/>
          </rPr>
          <t xml:space="preserve"> Depending  on selected data type, cells that are gray do not need to be filled in.</t>
        </r>
        <r>
          <rPr>
            <sz val="8"/>
            <color indexed="8"/>
            <rFont val="Tahoma"/>
            <family val="2"/>
          </rPr>
          <t xml:space="preserve">
</t>
        </r>
      </text>
    </comment>
    <comment ref="B139" authorId="3" shapeId="0" xr:uid="{00000000-0006-0000-0000-00006A000000}">
      <text>
        <r>
          <rPr>
            <b/>
            <sz val="10"/>
            <color indexed="8"/>
            <rFont val="Tahoma"/>
            <family val="2"/>
          </rPr>
          <t xml:space="preserve">Variable Description is an explanation of what the Variable represents. 
</t>
        </r>
        <r>
          <rPr>
            <b/>
            <sz val="10"/>
            <color indexed="8"/>
            <rFont val="Tahoma"/>
            <family val="2"/>
          </rPr>
          <t>Include details about the units, e.g. microgram of NH4-N per gram of oven dried soil.</t>
        </r>
      </text>
    </comment>
    <comment ref="C139" authorId="2" shapeId="0" xr:uid="{00000000-0006-0000-0000-00006B000000}">
      <text>
        <r>
          <rPr>
            <sz val="10"/>
            <color indexed="81"/>
            <rFont val="Tahoma"/>
            <family val="2"/>
          </rPr>
          <t>Please select from the drop-down list. 
For</t>
        </r>
        <r>
          <rPr>
            <b/>
            <sz val="10"/>
            <color indexed="81"/>
            <rFont val="Tahoma"/>
            <family val="2"/>
          </rPr>
          <t xml:space="preserve"> Number type</t>
        </r>
        <r>
          <rPr>
            <sz val="10"/>
            <color indexed="81"/>
            <rFont val="Tahoma"/>
            <family val="2"/>
          </rPr>
          <t xml:space="preserve"> remember to enter a </t>
        </r>
        <r>
          <rPr>
            <b/>
            <sz val="10"/>
            <color indexed="81"/>
            <rFont val="Tahoma"/>
            <family val="2"/>
          </rPr>
          <t>unit.</t>
        </r>
        <r>
          <rPr>
            <sz val="10"/>
            <color indexed="81"/>
            <rFont val="Tahoma"/>
            <family val="2"/>
          </rPr>
          <t xml:space="preserve">
For</t>
        </r>
        <r>
          <rPr>
            <b/>
            <sz val="10"/>
            <color indexed="81"/>
            <rFont val="Tahoma"/>
            <family val="2"/>
          </rPr>
          <t xml:space="preserve"> DateTime</t>
        </r>
        <r>
          <rPr>
            <sz val="10"/>
            <color indexed="81"/>
            <rFont val="Tahoma"/>
            <family val="2"/>
          </rPr>
          <t xml:space="preserve"> enter a </t>
        </r>
        <r>
          <rPr>
            <b/>
            <sz val="10"/>
            <color indexed="81"/>
            <rFont val="Tahoma"/>
            <family val="2"/>
          </rPr>
          <t>Datetime format</t>
        </r>
        <r>
          <rPr>
            <sz val="10"/>
            <color indexed="81"/>
            <rFont val="Tahoma"/>
            <family val="2"/>
          </rPr>
          <t>.</t>
        </r>
      </text>
    </comment>
    <comment ref="D139" authorId="4" shapeId="0" xr:uid="{00000000-0006-0000-0000-00006C000000}">
      <text>
        <r>
          <rPr>
            <b/>
            <sz val="12"/>
            <color indexed="81"/>
            <rFont val="Tahoma"/>
            <family val="2"/>
          </rPr>
          <t xml:space="preserve">Units field: </t>
        </r>
        <r>
          <rPr>
            <b/>
            <sz val="10"/>
            <color indexed="81"/>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39" authorId="6" shapeId="0" xr:uid="{00000000-0006-0000-0000-00006D000000}">
      <text>
        <r>
          <rPr>
            <b/>
            <sz val="10"/>
            <color indexed="81"/>
            <rFont val="Tahoma"/>
            <family val="2"/>
          </rPr>
          <t xml:space="preserve">Date Time format field: </t>
        </r>
        <r>
          <rPr>
            <sz val="10"/>
            <color indexed="81"/>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39" authorId="7" shapeId="0" xr:uid="{00000000-0006-0000-0000-00006E000000}">
      <text>
        <r>
          <rPr>
            <b/>
            <sz val="10"/>
            <color indexed="81"/>
            <rFont val="Tahoma"/>
            <family val="2"/>
          </rPr>
          <t>For any variables that are coded, list the 
code|definitions pairs for codes used. 
Format the list as a semicolon separated list, e.g.:
MAT| Moist Acidic Tussock ; MNT |Moist Non-acidic Tussock.</t>
        </r>
      </text>
    </comment>
    <comment ref="G139" authorId="0" shapeId="0" xr:uid="{00000000-0006-0000-0000-00006F000000}">
      <text>
        <r>
          <rPr>
            <b/>
            <sz val="10"/>
            <color indexed="81"/>
            <rFont val="Tahoma"/>
            <family val="2"/>
          </rPr>
          <t>Indicate the code used for missing values by using a pattern of "code|reason for missing”, e.g.  -99999|not measured
For more than one code, separate the code|reason pairs with a semicolon, e.g. 
 -9999|missing; -7777|not measured</t>
        </r>
      </text>
    </comment>
    <comment ref="H139" authorId="1" shapeId="0" xr:uid="{00000000-0006-0000-0000-000070000000}">
      <text>
        <r>
          <rPr>
            <sz val="10"/>
            <color indexed="81"/>
            <rFont val="Tahoma"/>
            <family val="2"/>
          </rPr>
          <t xml:space="preserve">The maximum value for a numeric variable will be calculated once the </t>
        </r>
        <r>
          <rPr>
            <b/>
            <sz val="10"/>
            <color indexed="81"/>
            <rFont val="Tahoma"/>
            <family val="2"/>
          </rPr>
          <t>Name of Data Sheet</t>
        </r>
        <r>
          <rPr>
            <sz val="10"/>
            <color indexed="81"/>
            <rFont val="Tahoma"/>
            <family val="2"/>
          </rPr>
          <t xml:space="preserve"> and</t>
        </r>
        <r>
          <rPr>
            <b/>
            <sz val="10"/>
            <color indexed="81"/>
            <rFont val="Tahoma"/>
            <family val="2"/>
          </rPr>
          <t xml:space="preserve"> Number of Data Records</t>
        </r>
        <r>
          <rPr>
            <sz val="10"/>
            <color indexed="81"/>
            <rFont val="Tahoma"/>
            <family val="2"/>
          </rPr>
          <t xml:space="preserve"> are filled in.</t>
        </r>
        <r>
          <rPr>
            <sz val="9"/>
            <color indexed="81"/>
            <rFont val="Tahoma"/>
            <family val="2"/>
          </rPr>
          <t xml:space="preserve">
</t>
        </r>
      </text>
    </comment>
    <comment ref="I139" authorId="1" shapeId="0" xr:uid="{00000000-0006-0000-0000-000071000000}">
      <text>
        <r>
          <rPr>
            <sz val="10"/>
            <color indexed="81"/>
            <rFont val="Tahoma"/>
            <family val="2"/>
          </rPr>
          <t xml:space="preserve">The minimum value for a numeric variable will be calculated once the </t>
        </r>
        <r>
          <rPr>
            <b/>
            <sz val="10"/>
            <color indexed="81"/>
            <rFont val="Tahoma"/>
            <family val="2"/>
          </rPr>
          <t>Name of Data Sheet</t>
        </r>
        <r>
          <rPr>
            <sz val="10"/>
            <color indexed="81"/>
            <rFont val="Tahoma"/>
            <family val="2"/>
          </rPr>
          <t xml:space="preserve"> and </t>
        </r>
        <r>
          <rPr>
            <b/>
            <sz val="10"/>
            <color indexed="81"/>
            <rFont val="Tahoma"/>
            <family val="2"/>
          </rPr>
          <t>Number of Data Records</t>
        </r>
        <r>
          <rPr>
            <sz val="10"/>
            <color indexed="81"/>
            <rFont val="Tahoma"/>
            <family val="2"/>
          </rPr>
          <t xml:space="preserve"> are filled in.</t>
        </r>
        <r>
          <rPr>
            <sz val="9"/>
            <color indexed="81"/>
            <rFont val="Tahoma"/>
            <family val="2"/>
          </rPr>
          <t xml:space="preserve">
</t>
        </r>
      </text>
    </comment>
    <comment ref="J139" authorId="1" shapeId="0" xr:uid="{00000000-0006-0000-0000-000072000000}">
      <text>
        <r>
          <rPr>
            <sz val="10"/>
            <color indexed="81"/>
            <rFont val="Tahoma"/>
            <family val="2"/>
          </rPr>
          <t>The significant number of digits for a numeric variable.</t>
        </r>
        <r>
          <rPr>
            <sz val="9"/>
            <color indexed="81"/>
            <rFont val="Tahoma"/>
            <family val="2"/>
          </rPr>
          <t xml:space="preserve">
</t>
        </r>
      </text>
    </comment>
    <comment ref="C140" authorId="2" shapeId="0" xr:uid="{00000000-0006-0000-0000-000073000000}">
      <text>
        <r>
          <rPr>
            <sz val="10"/>
            <color indexed="81"/>
            <rFont val="Tahoma"/>
            <family val="2"/>
          </rPr>
          <t>Please select from the drop-down list. 
For</t>
        </r>
        <r>
          <rPr>
            <b/>
            <sz val="10"/>
            <color indexed="81"/>
            <rFont val="Tahoma"/>
            <family val="2"/>
          </rPr>
          <t xml:space="preserve"> Number type</t>
        </r>
        <r>
          <rPr>
            <sz val="10"/>
            <color indexed="81"/>
            <rFont val="Tahoma"/>
            <family val="2"/>
          </rPr>
          <t xml:space="preserve"> remember to enter a </t>
        </r>
        <r>
          <rPr>
            <b/>
            <sz val="10"/>
            <color indexed="81"/>
            <rFont val="Tahoma"/>
            <family val="2"/>
          </rPr>
          <t>unit.</t>
        </r>
        <r>
          <rPr>
            <sz val="10"/>
            <color indexed="81"/>
            <rFont val="Tahoma"/>
            <family val="2"/>
          </rPr>
          <t xml:space="preserve">
For</t>
        </r>
        <r>
          <rPr>
            <b/>
            <sz val="10"/>
            <color indexed="81"/>
            <rFont val="Tahoma"/>
            <family val="2"/>
          </rPr>
          <t xml:space="preserve"> DateTime</t>
        </r>
        <r>
          <rPr>
            <sz val="10"/>
            <color indexed="81"/>
            <rFont val="Tahoma"/>
            <family val="2"/>
          </rPr>
          <t xml:space="preserve"> enter a </t>
        </r>
        <r>
          <rPr>
            <b/>
            <sz val="10"/>
            <color indexed="81"/>
            <rFont val="Tahoma"/>
            <family val="2"/>
          </rPr>
          <t>Datetime format</t>
        </r>
        <r>
          <rPr>
            <sz val="10"/>
            <color indexed="81"/>
            <rFont val="Tahoma"/>
            <family val="2"/>
          </rPr>
          <t>.</t>
        </r>
      </text>
    </comment>
    <comment ref="D140" authorId="4" shapeId="0" xr:uid="{00000000-0006-0000-0000-000074000000}">
      <text>
        <r>
          <rPr>
            <b/>
            <sz val="12"/>
            <color indexed="8"/>
            <rFont val="Tahoma"/>
            <family val="2"/>
          </rPr>
          <t xml:space="preserve">Units field: </t>
        </r>
        <r>
          <rPr>
            <b/>
            <sz val="10"/>
            <color indexed="8"/>
            <rFont val="Tahoma"/>
            <family val="2"/>
          </rPr>
          <t xml:space="preserve"> </t>
        </r>
        <r>
          <rPr>
            <b/>
            <sz val="10"/>
            <color indexed="10"/>
            <rFont val="Tahoma"/>
            <family val="2"/>
          </rPr>
          <t xml:space="preserve">If variable is a number use drop-down list to choose a unit.  
</t>
        </r>
        <r>
          <rPr>
            <b/>
            <sz val="10"/>
            <color indexed="10"/>
            <rFont val="Tahoma"/>
            <family val="2"/>
          </rPr>
          <t xml:space="preserve">If it's not listed then enter the unit using a format similar to other units.  
</t>
        </r>
        <r>
          <rPr>
            <b/>
            <sz val="10"/>
            <color indexed="10"/>
            <rFont val="Tahoma"/>
            <family val="2"/>
          </rPr>
          <t>For DataTime or Text leave blank.</t>
        </r>
        <r>
          <rPr>
            <b/>
            <sz val="8"/>
            <color indexed="10"/>
            <rFont val="Tahoma"/>
            <family val="2"/>
          </rPr>
          <t xml:space="preserve">
</t>
        </r>
      </text>
    </comment>
    <comment ref="F140" authorId="7" shapeId="0" xr:uid="{00000000-0006-0000-0000-000075000000}">
      <text>
        <r>
          <rPr>
            <b/>
            <sz val="10"/>
            <color indexed="81"/>
            <rFont val="Tahoma"/>
            <family val="2"/>
          </rPr>
          <t>For any variables that are coded, list the 
code|definitions pairs for codes used. 
Format the list as a semicolon separated list, e.g.:
MAT| Moist Acidic Tussock ; MNT |Moist Non-acidic Tussock.</t>
        </r>
      </text>
    </comment>
    <comment ref="G140" authorId="0" shapeId="0" xr:uid="{00000000-0006-0000-0000-000076000000}">
      <text>
        <r>
          <rPr>
            <b/>
            <sz val="10"/>
            <color indexed="81"/>
            <rFont val="Tahoma"/>
            <family val="2"/>
          </rPr>
          <t>Indicate the code used for missing values by using a pattern of "code|reason for missing”, e.g.  -99999|not measured
For more than one code, separate the code|reason pairs with a semicolon, e.g. 
 -9999|missing; -7777|not measured</t>
        </r>
      </text>
    </comment>
    <comment ref="H140" authorId="1" shapeId="0" xr:uid="{00000000-0006-0000-0000-000077000000}">
      <text>
        <r>
          <rPr>
            <sz val="10"/>
            <color indexed="81"/>
            <rFont val="Tahoma"/>
            <family val="2"/>
          </rPr>
          <t xml:space="preserve">The maximum value for a numeric variable will be calculated once the </t>
        </r>
        <r>
          <rPr>
            <b/>
            <sz val="10"/>
            <color indexed="81"/>
            <rFont val="Tahoma"/>
            <family val="2"/>
          </rPr>
          <t>Name of Data Sheet</t>
        </r>
        <r>
          <rPr>
            <sz val="10"/>
            <color indexed="81"/>
            <rFont val="Tahoma"/>
            <family val="2"/>
          </rPr>
          <t xml:space="preserve"> and</t>
        </r>
        <r>
          <rPr>
            <b/>
            <sz val="10"/>
            <color indexed="81"/>
            <rFont val="Tahoma"/>
            <family val="2"/>
          </rPr>
          <t xml:space="preserve"> Number of Data Records</t>
        </r>
        <r>
          <rPr>
            <sz val="10"/>
            <color indexed="81"/>
            <rFont val="Tahoma"/>
            <family val="2"/>
          </rPr>
          <t xml:space="preserve"> are filled in.</t>
        </r>
        <r>
          <rPr>
            <sz val="9"/>
            <color indexed="81"/>
            <rFont val="Tahoma"/>
            <family val="2"/>
          </rPr>
          <t xml:space="preserve">
</t>
        </r>
      </text>
    </comment>
    <comment ref="I140" authorId="1" shapeId="0" xr:uid="{00000000-0006-0000-0000-000078000000}">
      <text>
        <r>
          <rPr>
            <sz val="10"/>
            <color indexed="81"/>
            <rFont val="Tahoma"/>
            <family val="2"/>
          </rPr>
          <t xml:space="preserve">The minimum value for a numeric variable will be calculated once the </t>
        </r>
        <r>
          <rPr>
            <b/>
            <sz val="10"/>
            <color indexed="81"/>
            <rFont val="Tahoma"/>
            <family val="2"/>
          </rPr>
          <t>Name of Data Sheet</t>
        </r>
        <r>
          <rPr>
            <sz val="10"/>
            <color indexed="81"/>
            <rFont val="Tahoma"/>
            <family val="2"/>
          </rPr>
          <t xml:space="preserve"> and </t>
        </r>
        <r>
          <rPr>
            <b/>
            <sz val="10"/>
            <color indexed="81"/>
            <rFont val="Tahoma"/>
            <family val="2"/>
          </rPr>
          <t>Number of Data Records</t>
        </r>
        <r>
          <rPr>
            <sz val="10"/>
            <color indexed="81"/>
            <rFont val="Tahoma"/>
            <family val="2"/>
          </rPr>
          <t xml:space="preserve"> are filled in.</t>
        </r>
        <r>
          <rPr>
            <sz val="9"/>
            <color indexed="81"/>
            <rFont val="Tahoma"/>
            <family val="2"/>
          </rPr>
          <t xml:space="preserve">
</t>
        </r>
      </text>
    </comment>
    <comment ref="E141" authorId="6" shapeId="0" xr:uid="{00000000-0006-0000-0000-000079000000}">
      <text>
        <r>
          <rPr>
            <b/>
            <sz val="10"/>
            <color indexed="81"/>
            <rFont val="Tahoma"/>
            <family val="2"/>
          </rPr>
          <t xml:space="preserve">Date Time format field: </t>
        </r>
        <r>
          <rPr>
            <sz val="10"/>
            <color indexed="81"/>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powell</author>
  </authors>
  <commentList>
    <comment ref="C579" authorId="0" shapeId="0" xr:uid="{00000000-0006-0000-0300-00000100000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<sst xmlns="http://schemas.openxmlformats.org/spreadsheetml/2006/main" count="7840" uniqueCount="1816">
  <si>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</si>
  <si>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</si>
  <si>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</si>
  <si>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</si>
  <si>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</si>
  <si>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</si>
  <si>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</si>
  <si>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</si>
  <si>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</si>
  <si>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</si>
  <si>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</si>
  <si>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</si>
  <si>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</si>
  <si>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</si>
  <si>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</si>
  <si>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</si>
  <si>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</si>
  <si>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</si>
  <si>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</si>
  <si>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</si>
  <si>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</si>
  <si>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</si>
  <si>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</si>
  <si>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</si>
  <si>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</si>
  <si>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</si>
  <si>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</si>
  <si>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</si>
  <si>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</si>
  <si>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</si>
  <si>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</si>
  <si>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</si>
  <si>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</si>
  <si>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</si>
  <si>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</si>
  <si>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</si>
  <si>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</si>
  <si>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</si>
  <si>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</si>
  <si>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</si>
  <si>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</si>
  <si>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</si>
  <si>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</si>
  <si>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</si>
  <si>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</si>
  <si>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</si>
  <si>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</si>
  <si>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</si>
  <si>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</si>
  <si>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</si>
  <si>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</si>
  <si>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</si>
  <si>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</si>
  <si>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</si>
  <si>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</si>
  <si>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</si>
  <si>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</si>
  <si>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</si>
  <si>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</si>
  <si>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</si>
  <si>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</si>
  <si>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</si>
  <si>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</si>
  <si>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</si>
  <si>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</si>
  <si>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</si>
  <si>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</si>
  <si>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</si>
  <si>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</si>
  <si>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</si>
  <si>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</si>
  <si>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</si>
  <si>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</si>
  <si>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</si>
  <si>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</si>
  <si>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</si>
  <si>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</si>
  <si>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</si>
  <si>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</si>
  <si>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</si>
  <si>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</si>
  <si>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</si>
  <si>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</si>
  <si>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</si>
  <si>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</si>
  <si>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</si>
  <si>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</si>
  <si>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</si>
  <si>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</si>
  <si>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</si>
  <si>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</si>
  <si>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</si>
  <si>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</si>
  <si>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</si>
  <si>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</si>
  <si>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</si>
  <si>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</si>
  <si>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</si>
  <si>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</si>
  <si>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</si>
  <si>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</si>
  <si>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</si>
  <si>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</si>
  <si>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</si>
  <si>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</si>
  <si>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</si>
  <si>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</si>
  <si>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</si>
  <si>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</si>
  <si>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</si>
  <si>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</si>
  <si>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</si>
  <si>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</si>
  <si>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</si>
  <si>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</si>
  <si>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</si>
  <si>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</si>
  <si>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</si>
  <si>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</si>
  <si>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</si>
  <si>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</si>
  <si>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</si>
  <si>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</si>
  <si>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</si>
  <si>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</si>
  <si>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</si>
  <si>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</si>
  <si>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</si>
  <si>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</si>
  <si>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</si>
  <si>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</si>
  <si>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</si>
  <si>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</si>
  <si>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</si>
  <si>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</si>
  <si>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</si>
  <si>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</si>
  <si>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</si>
  <si>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</si>
  <si>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</si>
  <si>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</si>
  <si>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</si>
  <si>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</si>
  <si>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</si>
  <si>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</si>
  <si>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</si>
  <si>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</si>
  <si>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Note you can add more sites.</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</si>
  <si>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</si>
  <si>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</si>
  <si>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</si>
  <si>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</si>
  <si>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</si>
  <si>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</si>
  <si>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</si>
  <si>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</si>
  <si>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</si>
  <si>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</si>
  <si>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</si>
  <si>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</si>
  <si>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</si>
  <si>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</si>
  <si>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</si>
  <si>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</si>
  <si>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</si>
  <si>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</si>
  <si>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</si>
  <si>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</si>
  <si>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</si>
  <si>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</si>
  <si>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</si>
  <si>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</si>
  <si>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</si>
  <si>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</si>
  <si>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</si>
  <si>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</si>
  <si>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</si>
  <si>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</si>
  <si>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</si>
  <si>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</si>
  <si>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</si>
  <si>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</si>
  <si>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</si>
  <si>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</si>
  <si>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</si>
  <si>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</si>
  <si>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</si>
  <si>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</si>
  <si>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</si>
  <si>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</si>
  <si>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</si>
  <si>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</si>
  <si>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</si>
  <si>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</si>
  <si>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</si>
  <si>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</si>
  <si>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</si>
  <si>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</si>
  <si>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</si>
  <si>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</si>
  <si>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</si>
  <si>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</si>
  <si>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</si>
  <si>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</si>
  <si>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</si>
  <si>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</si>
  <si>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</si>
  <si>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</si>
  <si>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</si>
  <si>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</si>
  <si>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</si>
  <si>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</si>
  <si>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</si>
  <si>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</si>
  <si>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</si>
  <si>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</si>
  <si>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</si>
  <si>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</si>
  <si>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</si>
  <si>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</si>
  <si>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</si>
  <si>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</si>
  <si>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</si>
  <si>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</si>
  <si>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</si>
  <si>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</si>
  <si>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</si>
  <si>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</si>
  <si>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</si>
  <si>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</si>
  <si>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</si>
  <si>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</si>
  <si>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</si>
  <si>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</si>
  <si>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</si>
  <si>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</si>
  <si>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</si>
  <si>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</si>
  <si>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</si>
  <si>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</si>
  <si>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</si>
  <si>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</si>
  <si>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</si>
  <si>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</si>
  <si>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</si>
  <si>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</si>
  <si>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</si>
  <si>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</si>
  <si>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</si>
  <si>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</si>
  <si>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</si>
  <si>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</si>
  <si>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</si>
  <si>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</si>
  <si>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</si>
  <si>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</si>
  <si>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</si>
  <si>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</si>
  <si>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</si>
  <si>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</si>
  <si>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</si>
  <si>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</si>
  <si>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</si>
  <si>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</si>
  <si>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</si>
  <si>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</si>
  <si>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</si>
  <si>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</si>
  <si>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</si>
  <si>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</si>
  <si>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</si>
  <si>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</si>
  <si>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</si>
  <si>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</si>
  <si>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</si>
  <si>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</si>
  <si>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</si>
  <si>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</si>
  <si>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</si>
  <si>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</si>
  <si>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</si>
  <si>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</si>
  <si>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</si>
  <si>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</si>
  <si>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</si>
  <si>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</si>
  <si>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</si>
  <si>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</si>
  <si>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</si>
  <si>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</si>
  <si>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</si>
  <si>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</si>
  <si>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</si>
  <si>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</si>
  <si>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</si>
  <si>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</si>
  <si>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</si>
  <si>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</si>
  <si>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</si>
  <si>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</si>
  <si>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</si>
  <si>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</si>
  <si>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</si>
  <si>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</si>
  <si>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</si>
  <si>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</si>
  <si>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</si>
  <si>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</si>
  <si>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</si>
  <si>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</si>
  <si>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</si>
  <si>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</si>
  <si>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</si>
  <si>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</si>
  <si>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</si>
  <si>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</si>
  <si>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</si>
  <si>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</si>
  <si>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</si>
  <si>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</si>
  <si>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</si>
  <si>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</si>
  <si>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</si>
  <si>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</si>
  <si>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</si>
  <si>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</si>
  <si>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</si>
  <si>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</si>
  <si>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</si>
  <si>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</si>
  <si>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</si>
  <si>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</si>
  <si>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</si>
  <si>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</si>
  <si>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</si>
  <si>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</si>
  <si>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</si>
  <si>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</si>
  <si>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</si>
  <si>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</si>
  <si>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</si>
  <si>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</si>
  <si>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</si>
  <si>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</si>
  <si>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</si>
  <si>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</si>
  <si>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</si>
  <si>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</si>
  <si>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</si>
  <si>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</si>
  <si>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</si>
  <si>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</si>
  <si>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</si>
  <si>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</si>
  <si>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</si>
  <si>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</si>
  <si>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</si>
  <si>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</si>
  <si>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</si>
  <si>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</si>
  <si>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</si>
  <si>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</si>
  <si>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</si>
  <si>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</si>
  <si>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</si>
  <si>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</si>
  <si>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</si>
  <si>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</si>
  <si>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</si>
  <si>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</si>
  <si>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</si>
  <si>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</si>
  <si>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</si>
  <si>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</si>
  <si>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</si>
  <si>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</si>
  <si>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</si>
  <si>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</si>
  <si>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</si>
  <si>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</si>
  <si>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</si>
  <si>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</si>
  <si>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</si>
  <si>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</si>
  <si>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</si>
  <si>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</si>
  <si>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</si>
  <si>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</si>
  <si>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</si>
  <si>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</si>
  <si>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</si>
  <si>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</si>
  <si>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</si>
  <si>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</si>
  <si>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</si>
  <si>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</si>
  <si>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</si>
  <si>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</si>
  <si>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</si>
  <si>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</si>
  <si>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</si>
  <si>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</si>
  <si>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</si>
  <si>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</si>
  <si>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</si>
  <si>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</si>
  <si>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</si>
  <si>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</si>
  <si>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</si>
  <si>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</si>
  <si>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</si>
  <si>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</si>
  <si>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</si>
  <si>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</si>
  <si>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</si>
  <si>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</si>
  <si>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</si>
  <si>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</si>
  <si>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</si>
  <si>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</si>
  <si>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</si>
  <si>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</si>
  <si>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</si>
  <si>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</si>
  <si>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</si>
  <si>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</si>
  <si>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</si>
  <si>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</si>
  <si>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</si>
  <si>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</si>
  <si>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</si>
  <si>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</si>
  <si>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</si>
  <si>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</si>
  <si>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</si>
  <si>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</si>
  <si>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</si>
  <si>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</si>
  <si>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</si>
  <si>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</si>
  <si>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</si>
  <si>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</si>
  <si>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</si>
  <si>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</si>
  <si>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</si>
  <si>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</si>
  <si>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</si>
  <si>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</si>
  <si>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</si>
  <si>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</si>
  <si>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</si>
  <si>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</si>
  <si>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</si>
  <si>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</si>
  <si>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</si>
  <si>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</si>
  <si>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</si>
  <si>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</si>
  <si>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</si>
  <si>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</si>
  <si>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</si>
  <si>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</si>
  <si>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</si>
  <si>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</si>
  <si>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</si>
  <si>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</si>
  <si>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</si>
  <si>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</si>
  <si>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</si>
  <si>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</si>
  <si>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</si>
  <si>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</si>
  <si>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</si>
  <si>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</si>
  <si>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</si>
  <si>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</si>
  <si>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</si>
  <si>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</si>
  <si>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</si>
  <si>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</si>
  <si>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</si>
  <si>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</si>
  <si>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</si>
  <si>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</si>
  <si>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</si>
  <si>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</si>
  <si>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</si>
  <si>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</si>
  <si>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</si>
  <si>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</si>
  <si>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</si>
  <si>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</si>
  <si>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</si>
  <si>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</si>
  <si>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</si>
  <si>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</si>
  <si>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</si>
  <si>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</si>
  <si>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</si>
  <si>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</si>
  <si>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</si>
  <si>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</si>
  <si>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</si>
  <si>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</si>
  <si>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</si>
  <si>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</si>
  <si>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</si>
  <si>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</si>
  <si>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</si>
  <si>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</si>
  <si>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</si>
  <si>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</si>
  <si>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</si>
  <si>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</si>
  <si>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</si>
  <si>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</si>
  <si>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</si>
  <si>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</si>
  <si>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</si>
  <si>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</si>
  <si>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</si>
  <si>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</si>
  <si>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</si>
  <si>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</si>
  <si>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</si>
  <si>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</si>
  <si>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</si>
  <si>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</si>
  <si>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</si>
  <si>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</si>
  <si>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</si>
  <si>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</si>
  <si>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</si>
  <si>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</si>
  <si>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</si>
  <si>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</si>
  <si>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</si>
  <si>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</si>
  <si>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</si>
  <si>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</si>
  <si>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</si>
  <si>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</si>
  <si>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</si>
  <si>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</si>
  <si>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</si>
  <si>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</si>
  <si>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</si>
  <si>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</si>
  <si>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</si>
  <si>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</si>
  <si>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</si>
  <si>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</si>
  <si>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</si>
  <si>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</si>
  <si>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</si>
  <si>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</si>
  <si>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</si>
  <si>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</si>
  <si>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</si>
  <si>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</si>
  <si>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</si>
  <si>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</si>
  <si>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</si>
  <si>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</si>
  <si>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</si>
  <si>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</si>
  <si>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</si>
  <si>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</si>
  <si>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</si>
  <si>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</si>
  <si>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</si>
  <si>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</si>
  <si>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</si>
  <si>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</si>
  <si>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</si>
  <si>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</si>
  <si>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</si>
  <si>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</si>
  <si>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</si>
  <si>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</si>
  <si>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</si>
  <si>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</si>
  <si>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</si>
  <si>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</si>
  <si>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</si>
  <si>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</si>
  <si>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</si>
  <si>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</si>
  <si>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</si>
  <si>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</si>
  <si>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</si>
  <si>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</si>
  <si>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</si>
  <si>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</si>
  <si>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</si>
  <si>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</si>
  <si>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</si>
  <si>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</si>
  <si>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</si>
  <si>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</si>
  <si>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</si>
  <si>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</si>
  <si>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</si>
  <si>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</si>
  <si>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</si>
  <si>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</si>
  <si>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</si>
  <si>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</si>
  <si>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</si>
  <si>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</si>
  <si>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</si>
  <si>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</si>
  <si>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</si>
  <si>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</si>
  <si>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</si>
  <si>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</si>
  <si>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</si>
  <si>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</si>
  <si>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</si>
  <si>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</si>
  <si>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</si>
  <si>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</si>
  <si>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</si>
  <si>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</si>
  <si>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</si>
  <si>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</si>
  <si>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</si>
  <si>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</si>
  <si>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</si>
  <si>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</si>
  <si>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</si>
  <si>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</si>
  <si>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</si>
  <si>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</si>
  <si>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</si>
  <si>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</si>
  <si>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</si>
  <si>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</si>
  <si>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</si>
  <si>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</si>
  <si>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</si>
  <si>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</si>
  <si>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</si>
  <si>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</si>
  <si>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</si>
  <si>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</si>
  <si>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</si>
  <si>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</si>
  <si>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</si>
  <si>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</si>
  <si>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</si>
  <si>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</si>
  <si>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</si>
  <si>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</si>
  <si>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</si>
  <si>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</si>
  <si>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</si>
  <si>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</si>
  <si>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</si>
  <si>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</si>
  <si>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</si>
  <si>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</si>
  <si>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</si>
  <si>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</si>
  <si>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</si>
  <si>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</si>
  <si>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</si>
  <si>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</si>
  <si>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</si>
  <si>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</si>
  <si>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</si>
  <si>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</si>
  <si>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</si>
  <si>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</si>
  <si>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</si>
  <si>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</si>
  <si>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</si>
  <si>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</si>
  <si>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</si>
  <si>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</si>
  <si>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</si>
  <si>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</si>
  <si>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</si>
  <si>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</si>
  <si>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</si>
  <si>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</si>
  <si>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</si>
  <si>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</si>
  <si>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</si>
  <si>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</si>
  <si>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</si>
  <si>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</si>
  <si>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</si>
  <si>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</si>
  <si>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</si>
  <si>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</si>
  <si>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</si>
  <si>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</si>
  <si>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</si>
  <si>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</si>
  <si>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</si>
  <si>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</si>
  <si>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</si>
  <si>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</si>
  <si>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</si>
  <si>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</si>
  <si>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</si>
  <si>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</si>
  <si>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</si>
  <si>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</si>
  <si>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</si>
  <si>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</si>
  <si>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</si>
  <si>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</si>
  <si>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</si>
  <si>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</si>
  <si>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</si>
  <si>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</si>
  <si>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</si>
  <si>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</si>
  <si>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</si>
  <si>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</si>
  <si>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</si>
  <si>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</si>
  <si>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</si>
  <si>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</si>
  <si>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</si>
  <si>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</si>
  <si>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</si>
  <si>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</si>
  <si>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</si>
  <si>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</si>
  <si>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</si>
  <si>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</si>
  <si>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</si>
  <si>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</si>
  <si>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</si>
  <si>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</si>
  <si>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</si>
  <si>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</si>
  <si>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</si>
  <si>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</si>
  <si>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</si>
  <si>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</si>
  <si>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</si>
  <si>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</si>
  <si>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</si>
  <si>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</si>
  <si>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</si>
  <si>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</si>
  <si>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</si>
  <si>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</si>
  <si>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</si>
  <si>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</si>
  <si>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</si>
  <si>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</si>
  <si>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</si>
  <si>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</si>
  <si>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</si>
  <si>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</si>
  <si>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</si>
  <si>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</si>
  <si>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</si>
  <si>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</si>
  <si>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</si>
  <si>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</si>
  <si>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</si>
  <si>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</si>
  <si>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</si>
  <si>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</si>
  <si>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</si>
  <si>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</si>
  <si>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</si>
  <si>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</si>
  <si>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</si>
  <si>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</si>
  <si>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</si>
  <si>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</si>
  <si>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</si>
  <si>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</si>
  <si>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</si>
  <si>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</si>
  <si>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</si>
  <si>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</si>
  <si>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</si>
  <si>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</si>
  <si>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</si>
  <si>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</si>
  <si>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</si>
  <si>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</si>
  <si>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</si>
  <si>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</si>
  <si>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</si>
  <si>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</si>
  <si>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</si>
  <si>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</si>
  <si>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</si>
  <si>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</si>
  <si>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</si>
  <si>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</si>
  <si>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</si>
  <si>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</si>
  <si>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</si>
  <si>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</si>
  <si>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</si>
  <si>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</si>
  <si>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</si>
  <si>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</si>
  <si>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</si>
  <si>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</si>
  <si>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</si>
  <si>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</si>
  <si>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</si>
  <si>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</si>
  <si>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</si>
  <si>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</si>
  <si>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</si>
  <si>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</si>
  <si>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</si>
  <si>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</si>
  <si>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</si>
  <si>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</si>
  <si>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</si>
  <si>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</si>
  <si>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</si>
  <si>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</si>
  <si>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</si>
  <si>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</si>
  <si>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</si>
  <si>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</si>
  <si>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</si>
  <si>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</si>
  <si>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</si>
  <si>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</si>
  <si>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</si>
  <si>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</si>
  <si>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</si>
  <si>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</si>
  <si>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</si>
  <si>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</si>
  <si>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</si>
  <si>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</si>
  <si>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</si>
  <si>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</si>
  <si>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</si>
  <si>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</si>
  <si>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</si>
  <si>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</si>
  <si>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</si>
  <si>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</si>
  <si>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</si>
  <si>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</si>
  <si>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</si>
  <si>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</si>
  <si>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</si>
  <si>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</si>
  <si>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</si>
  <si>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</si>
  <si>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</si>
  <si>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</si>
  <si>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</si>
  <si>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</si>
  <si>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</si>
  <si>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</si>
  <si>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</si>
  <si>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</si>
  <si>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</si>
  <si>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</si>
  <si>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</si>
  <si>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</si>
  <si>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</si>
  <si>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</si>
  <si>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</si>
  <si>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</si>
  <si>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</si>
  <si>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</si>
  <si>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</si>
  <si>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</si>
  <si>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</si>
  <si>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</si>
  <si>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</si>
  <si>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</si>
  <si>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</si>
  <si>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</si>
  <si>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</si>
  <si>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</si>
  <si>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</si>
  <si>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</si>
  <si>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</si>
  <si>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</si>
  <si>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</si>
  <si>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</si>
  <si>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</si>
  <si>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</si>
  <si>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</si>
  <si>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</si>
  <si>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</si>
  <si>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</si>
  <si>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</si>
  <si>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</si>
  <si>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</si>
  <si>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</si>
  <si>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</si>
  <si>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</si>
  <si>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</si>
  <si>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</si>
  <si>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</si>
  <si>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</si>
  <si>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</si>
  <si>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</si>
  <si>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</si>
  <si>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</si>
  <si>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</si>
  <si>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</si>
  <si>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</si>
  <si>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</si>
  <si>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</si>
  <si>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</si>
  <si>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</si>
  <si>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</si>
  <si>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</si>
  <si>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</si>
  <si>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</si>
  <si>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</si>
  <si>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</si>
  <si>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</si>
  <si>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</si>
  <si>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</si>
  <si>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</si>
  <si>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</si>
  <si>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</si>
  <si>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</si>
  <si>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</si>
  <si>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</si>
  <si>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</si>
  <si>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</si>
  <si>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</si>
  <si>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</si>
  <si>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</si>
  <si>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</si>
  <si>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</si>
  <si>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</si>
  <si>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</si>
  <si>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</si>
  <si>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</si>
  <si>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</si>
  <si>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</si>
  <si>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</si>
  <si>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</si>
  <si>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</si>
  <si>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</si>
  <si>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</si>
  <si>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</si>
  <si>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</si>
  <si>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</si>
  <si>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</si>
  <si>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</si>
  <si>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</si>
  <si>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</si>
  <si>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</si>
  <si>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</si>
  <si>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</si>
  <si>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</si>
  <si>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</si>
  <si>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</si>
  <si>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</si>
  <si>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</si>
  <si>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</si>
  <si>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</si>
  <si>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</si>
  <si>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</si>
  <si>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</si>
  <si>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</si>
  <si>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</si>
  <si>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</si>
  <si>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</si>
  <si>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</si>
  <si>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</si>
  <si>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</si>
  <si>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</si>
  <si>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</si>
  <si>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</si>
  <si>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</si>
  <si>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</si>
  <si>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</si>
  <si>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</si>
  <si>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</si>
  <si>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</si>
  <si>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</si>
  <si>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</si>
  <si>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</si>
  <si>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</si>
  <si>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</si>
  <si>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</si>
  <si>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</si>
  <si>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</si>
  <si>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</si>
  <si>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</si>
  <si>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</si>
  <si>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</si>
  <si>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</si>
  <si>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</si>
  <si>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</si>
  <si>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</si>
  <si>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</si>
  <si>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</si>
  <si>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</si>
  <si>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</si>
  <si>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</si>
  <si>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</si>
  <si>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</si>
  <si>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</si>
  <si>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</si>
  <si>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</si>
  <si>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</si>
  <si>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</si>
  <si>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</si>
  <si>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</si>
  <si>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</si>
  <si>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</si>
  <si>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</si>
  <si>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</si>
  <si>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</si>
  <si>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</si>
  <si>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</si>
  <si>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</si>
  <si>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</si>
  <si>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</si>
  <si>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</si>
  <si>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</si>
  <si>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</si>
  <si>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</si>
  <si>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</si>
  <si>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</si>
  <si>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</si>
  <si>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</si>
  <si>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</si>
  <si>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</si>
  <si>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</si>
  <si>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</si>
  <si>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</si>
  <si>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</si>
  <si>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</si>
  <si>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</si>
  <si>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</si>
  <si>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</si>
  <si>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</si>
  <si>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</si>
  <si>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</si>
  <si>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</si>
  <si>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</si>
  <si>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</si>
  <si>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</si>
  <si>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</si>
  <si>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</si>
  <si>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</si>
  <si>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</si>
  <si>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</si>
  <si>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</si>
  <si>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</si>
  <si>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</si>
  <si>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</si>
  <si>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</si>
  <si>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</si>
  <si>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</si>
  <si>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</si>
  <si>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</si>
  <si>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</si>
  <si>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</si>
  <si>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</si>
  <si>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</si>
  <si>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</si>
  <si>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</si>
  <si>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</si>
  <si>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</si>
  <si>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</si>
  <si>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</si>
  <si>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</si>
  <si>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</si>
  <si>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</si>
  <si>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</si>
  <si>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</si>
  <si>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</si>
  <si>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</si>
  <si>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</si>
  <si>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</si>
  <si>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</si>
  <si>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</si>
  <si>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</si>
  <si>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</si>
  <si>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</si>
  <si>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</si>
  <si>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</si>
  <si>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</si>
  <si>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</si>
  <si>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</si>
  <si>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</si>
  <si>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</si>
  <si>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</si>
  <si>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</si>
  <si>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</si>
  <si>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</si>
  <si>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</si>
  <si>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</si>
  <si>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</si>
  <si>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</si>
  <si>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</si>
  <si>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</si>
  <si>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</si>
  <si>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</si>
  <si>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</si>
  <si>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</si>
  <si>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</si>
  <si>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</si>
  <si>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</si>
  <si>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</si>
  <si>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</si>
  <si>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</si>
  <si>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</si>
  <si>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</si>
  <si>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</si>
  <si>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</si>
  <si>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</si>
  <si>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</si>
  <si>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</si>
  <si>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</si>
  <si>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</si>
  <si>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</si>
  <si>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</si>
  <si>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</si>
  <si>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</si>
  <si>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</si>
  <si>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</si>
  <si>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</si>
  <si>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</si>
  <si>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</si>
  <si>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</si>
  <si>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</si>
  <si>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</si>
  <si>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</si>
  <si>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</si>
  <si>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</si>
  <si>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</si>
  <si>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</si>
  <si>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</si>
  <si>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</si>
  <si>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</si>
  <si>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</si>
  <si>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</si>
  <si>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</si>
  <si>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</si>
  <si>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</si>
  <si>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</si>
  <si>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</si>
  <si>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</si>
  <si>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</si>
  <si>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</si>
  <si>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</si>
  <si>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</si>
  <si>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</si>
  <si>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</si>
  <si>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</si>
  <si>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</si>
  <si>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</si>
  <si>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</si>
  <si>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</si>
  <si>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</si>
  <si>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</si>
  <si>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</si>
  <si>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</si>
  <si>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</si>
  <si>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</si>
  <si>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</si>
  <si>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</si>
  <si>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</si>
  <si>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</si>
  <si>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</si>
  <si>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</si>
  <si>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</si>
  <si>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</si>
  <si>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</si>
  <si>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</si>
  <si>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</si>
  <si>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</si>
  <si>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</si>
  <si>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</si>
  <si>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</si>
  <si>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</si>
  <si>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</si>
  <si>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</si>
  <si>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</si>
  <si>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</si>
  <si>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</si>
  <si>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</si>
  <si>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</si>
  <si>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</si>
  <si>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</si>
  <si>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</si>
  <si>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</si>
  <si>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</si>
  <si>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</si>
  <si>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</si>
  <si>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</si>
  <si>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</si>
  <si>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</si>
  <si>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</si>
  <si>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</si>
  <si>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</si>
  <si>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</si>
  <si>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</si>
  <si>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</si>
  <si>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</si>
  <si>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</si>
  <si>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</si>
  <si>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</si>
  <si>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</si>
  <si>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</si>
  <si>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</si>
  <si>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</si>
  <si>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</si>
  <si>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</si>
  <si>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</si>
  <si>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</si>
  <si>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</si>
  <si>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</si>
  <si>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</si>
  <si>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</si>
  <si>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</si>
  <si>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</si>
  <si>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</si>
  <si>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</si>
  <si>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</si>
  <si>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</si>
  <si>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</si>
  <si>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</si>
  <si>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</si>
  <si>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</si>
  <si>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</si>
  <si>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</si>
  <si>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</si>
  <si>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</si>
  <si>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</si>
  <si>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</si>
  <si>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</si>
  <si>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</si>
  <si>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</si>
  <si>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</si>
  <si>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</si>
  <si>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</si>
  <si>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</si>
  <si>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</si>
  <si>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</si>
  <si>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</si>
  <si>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</si>
  <si>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</si>
  <si>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</si>
  <si>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</si>
  <si>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</si>
  <si>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</si>
  <si>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</si>
  <si>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</si>
  <si>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</si>
  <si>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</si>
  <si>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</si>
  <si>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</si>
  <si>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</si>
  <si>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</si>
  <si>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</si>
  <si>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</si>
  <si>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</si>
  <si>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</si>
  <si>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</si>
  <si>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</si>
  <si>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</si>
  <si>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</si>
  <si>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</si>
  <si>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</si>
  <si>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</si>
  <si>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</si>
  <si>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</si>
  <si>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</si>
  <si>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</si>
  <si>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</si>
  <si>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</si>
  <si>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</si>
  <si>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</si>
  <si>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</si>
  <si>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</si>
  <si>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</si>
  <si>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</si>
  <si>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</si>
  <si>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</si>
  <si>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</si>
  <si>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</si>
  <si>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</si>
  <si>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</si>
  <si>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</si>
  <si>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</si>
  <si>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</si>
  <si>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</si>
  <si>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</si>
  <si>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</si>
  <si>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</si>
  <si>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</si>
  <si>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</si>
  <si>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</si>
  <si>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</si>
  <si>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</si>
  <si>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</si>
  <si>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</si>
  <si>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</si>
  <si>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</si>
  <si>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</si>
  <si>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</si>
  <si>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</si>
  <si>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</si>
  <si>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</si>
  <si>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</si>
  <si>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</si>
  <si>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</si>
  <si>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</si>
  <si>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</si>
  <si>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</si>
  <si>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</si>
  <si>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</si>
  <si>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</si>
  <si>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</si>
  <si>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</si>
  <si>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</si>
  <si>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</si>
  <si>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</si>
  <si>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</si>
  <si>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</si>
  <si>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</si>
  <si>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</si>
  <si>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</si>
  <si>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</si>
  <si>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</si>
  <si>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</si>
  <si>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</si>
  <si>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</si>
  <si>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</si>
  <si>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</si>
  <si>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</si>
  <si>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</si>
  <si>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</si>
  <si>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</si>
  <si>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</si>
  <si>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</si>
  <si>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</si>
  <si>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</si>
  <si>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</si>
  <si>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</si>
  <si>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</si>
  <si>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</si>
  <si>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</si>
  <si>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</si>
  <si>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</si>
  <si>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</si>
  <si>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</si>
  <si>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</si>
  <si>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</si>
  <si>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</si>
  <si>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</si>
  <si>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</si>
  <si>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</si>
  <si>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</si>
  <si>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</si>
  <si>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</si>
  <si>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</si>
  <si>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</si>
  <si>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</si>
  <si>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LTER Low Nutrient Moist Acidic Tussock Tundra</t>
  </si>
  <si>
    <t>Low Nutrient Moist Acidic Tussock Tundra (LMAT) Northeast corner Block 1</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</si>
  <si>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</si>
  <si>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</si>
  <si>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</si>
  <si>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</si>
  <si>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</si>
  <si>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</si>
  <si>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</si>
  <si>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</si>
  <si>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</si>
  <si>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</si>
  <si>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</si>
  <si>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</si>
  <si>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</si>
  <si>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</si>
  <si>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</si>
  <si>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</si>
  <si>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</si>
  <si>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</si>
  <si>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</si>
  <si>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</si>
  <si>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</si>
  <si>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</si>
  <si>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</si>
  <si>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</si>
  <si>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</si>
  <si>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</si>
  <si>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</si>
  <si>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</si>
  <si>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</si>
  <si>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</si>
  <si>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</si>
  <si>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</si>
  <si>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</si>
  <si>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</si>
  <si>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</si>
  <si>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</si>
  <si>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</si>
  <si>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</si>
  <si>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</si>
  <si>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</si>
  <si>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</si>
  <si>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</si>
  <si>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</si>
  <si>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</si>
  <si>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</si>
  <si>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</si>
  <si>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</si>
  <si>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</si>
  <si>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</si>
  <si>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</si>
  <si>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</si>
  <si>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</si>
  <si>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</si>
  <si>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</si>
  <si>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</si>
  <si>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</si>
  <si>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</si>
  <si>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</si>
  <si>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</si>
  <si>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</si>
  <si>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</si>
  <si>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</si>
  <si>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</si>
  <si>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</si>
  <si>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</si>
  <si>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</si>
  <si>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</si>
  <si>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</si>
  <si>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</si>
  <si>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</si>
  <si>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</si>
  <si>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</si>
  <si>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</si>
  <si>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</si>
  <si>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</si>
  <si>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</si>
  <si>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</si>
  <si>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</si>
  <si>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</si>
  <si>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</si>
  <si>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</si>
  <si>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</si>
  <si>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</si>
  <si>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</si>
  <si>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</si>
  <si>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</si>
  <si>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</si>
  <si>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</si>
  <si>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</si>
  <si>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</si>
  <si>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</si>
  <si>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</si>
  <si>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</si>
  <si>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</si>
  <si>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</si>
  <si>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</si>
  <si>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</si>
  <si>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</si>
  <si>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</si>
  <si>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</si>
  <si>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</si>
  <si>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</si>
  <si>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</si>
  <si>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</si>
  <si>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</si>
  <si>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</si>
  <si>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</si>
  <si>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</si>
  <si>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</si>
  <si>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</si>
  <si>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</si>
  <si>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</si>
  <si>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</si>
  <si>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</si>
  <si>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</si>
  <si>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</si>
  <si>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</si>
  <si>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</si>
  <si>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</si>
  <si>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</si>
  <si>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</si>
  <si>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</si>
  <si>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</si>
  <si>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</si>
  <si>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</si>
  <si>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</si>
  <si>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</si>
  <si>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</si>
  <si>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</si>
  <si>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</si>
  <si>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</si>
  <si>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</si>
  <si>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</si>
  <si>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</si>
  <si>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</si>
  <si>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</si>
  <si>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</si>
  <si>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</si>
  <si>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</si>
  <si>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</si>
  <si>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</si>
  <si>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</si>
  <si>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</si>
  <si>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</si>
  <si>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</si>
  <si>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</si>
  <si>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</si>
  <si>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</si>
  <si>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</si>
  <si>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</si>
  <si>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</si>
  <si>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</si>
  <si>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</si>
  <si>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</si>
  <si>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</si>
  <si>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</si>
  <si>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</si>
  <si>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</si>
  <si>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</si>
  <si>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</si>
  <si>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</si>
  <si>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</si>
  <si>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</si>
  <si>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</si>
  <si>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</si>
  <si>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</si>
  <si>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</si>
  <si>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</si>
  <si>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</si>
  <si>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</si>
  <si>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</si>
  <si>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</si>
  <si>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</si>
  <si>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</si>
  <si>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</si>
  <si>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</si>
  <si>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</si>
  <si>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</si>
  <si>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</si>
  <si>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</si>
  <si>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</si>
  <si>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</si>
  <si>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</si>
  <si>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</si>
  <si>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</si>
  <si>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</si>
  <si>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</si>
  <si>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</si>
  <si>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</si>
  <si>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</si>
  <si>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</si>
  <si>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</si>
  <si>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</si>
  <si>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</si>
  <si>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Hilltop heath (site 5)</t>
  </si>
  <si>
    <t>Tussock tundra (site 6)</t>
  </si>
  <si>
    <t>Wet Sedge tundra (site 2)</t>
  </si>
  <si>
    <t>Riverside willow (site 1)</t>
  </si>
  <si>
    <t>Tussock tundra (site 6) of  Sagavanirktok River toposequence study.</t>
  </si>
  <si>
    <t>Footslope Equisetum (site 4) of  Sagavanirktok River toposequence study.</t>
  </si>
  <si>
    <t>Hillslope shrub/lupine (site 5) of  Sagavanirktok River toposequence study.</t>
  </si>
  <si>
    <t>Wet Sedge tundra (site 2) of  Sagavanirktok River toposequence study.</t>
  </si>
  <si>
    <t>Riverside willow (site 1) of  Sagavanirktok River toposequence study.</t>
  </si>
  <si>
    <t>Hilltop Heath (site 5) of  Sagavanirktok River toposequence study.</t>
  </si>
  <si>
    <t>Footslope Equisetum (site 3)</t>
  </si>
  <si>
    <t>Hillslope shrub/lupine (site 4)</t>
  </si>
  <si>
    <t>Ridgetop heath</t>
  </si>
  <si>
    <t>Equisetum footslope</t>
  </si>
  <si>
    <t>Hillslope</t>
  </si>
  <si>
    <t>Wet Carex meadow</t>
  </si>
  <si>
    <t>Carex meadow</t>
  </si>
  <si>
    <t>Inlet to lake I Swamp</t>
  </si>
  <si>
    <t>Peat Inlet</t>
  </si>
  <si>
    <t>Peat Inlet background conductivity/temperature logger site</t>
  </si>
  <si>
    <t>PI</t>
  </si>
  <si>
    <t>Pin</t>
  </si>
  <si>
    <t>CSASN</t>
  </si>
  <si>
    <t>dayOfYear</t>
  </si>
  <si>
    <t>gray</t>
  </si>
  <si>
    <t>kilowattPerMeterSquaredPerSecond</t>
  </si>
  <si>
    <t>meterPerMinute</t>
  </si>
  <si>
    <t>nanogramPerLiter</t>
  </si>
  <si>
    <t>picogramPerLiter</t>
  </si>
  <si>
    <t>micrometerCubedPerMilliliter</t>
  </si>
  <si>
    <t>micrometerCubed</t>
  </si>
  <si>
    <t>micromolePerMeterSquaredPerDay</t>
  </si>
  <si>
    <t>micromolePerMeterSquaredPerSecondPerPascal</t>
  </si>
  <si>
    <t>micromolePerMicromole</t>
  </si>
  <si>
    <t>milligramPerGram</t>
  </si>
  <si>
    <t>numberPerMeter</t>
  </si>
  <si>
    <t>serialDateNumberYear</t>
  </si>
  <si>
    <t>LTER Wet Sedge Tundra Block 2 &amp; 3</t>
  </si>
  <si>
    <t>Arctic LTER Experimental Plots: Wet Sedge Tundra Block 2 &amp; 3 Northeast corner near Toolik Field Station, North Slope, Alaska.</t>
  </si>
  <si>
    <t>centimeterPerHour</t>
  </si>
  <si>
    <t>joulePerMeterCubedPerKelvin</t>
  </si>
  <si>
    <t>literPerMilligramPerMeterSquared</t>
  </si>
  <si>
    <t>meterSquaredPerSecondSquared</t>
  </si>
  <si>
    <t>microgramPerGramPerDay</t>
  </si>
  <si>
    <t>microgramPerMilligram</t>
  </si>
  <si>
    <t>microgramPerMeterSquared</t>
  </si>
  <si>
    <t>microgramPerMeterSquaredPerMinute</t>
  </si>
  <si>
    <t>micromolePerGramPerHour</t>
  </si>
  <si>
    <t>millimeterPerMinute</t>
  </si>
  <si>
    <t>millimolePerMeterSquared</t>
  </si>
  <si>
    <t>molePerMeterSquaredPerSecond</t>
  </si>
  <si>
    <t>numberPerMillimeterSquared</t>
  </si>
  <si>
    <t>Ramanunit</t>
  </si>
  <si>
    <t>Arctic LTER Vocabulary</t>
  </si>
  <si>
    <t>Core Areas</t>
  </si>
  <si>
    <t>disturbance</t>
  </si>
  <si>
    <t>LTER Keywords</t>
  </si>
  <si>
    <t>Core Area Keyword</t>
  </si>
  <si>
    <t>inorganic nutrients</t>
  </si>
  <si>
    <t>organic nutrients</t>
  </si>
  <si>
    <t>populations</t>
  </si>
  <si>
    <t>primary production</t>
  </si>
  <si>
    <t>Number of Header Rows</t>
  </si>
  <si>
    <t>Name of Data Sheet</t>
  </si>
  <si>
    <t>Maximum Value</t>
  </si>
  <si>
    <t>Minimum Value</t>
  </si>
  <si>
    <t>day</t>
  </si>
  <si>
    <t>gramPerMeterSquaredPerDayPerEffort</t>
  </si>
  <si>
    <t>kilogramPerMeterPerSecondSquared</t>
  </si>
  <si>
    <t>literPerHectare</t>
  </si>
  <si>
    <t>meterCubedPerGram</t>
  </si>
  <si>
    <t>meterPerMeterSquared</t>
  </si>
  <si>
    <t>micromolePerLiterPerDay</t>
  </si>
  <si>
    <t>microwattPerCentimeterSquaredPerNanometer</t>
  </si>
  <si>
    <t>millimeterPerDay</t>
  </si>
  <si>
    <t>nauticalMile</t>
  </si>
  <si>
    <t>numberPerCelsius</t>
  </si>
  <si>
    <t>Precision</t>
  </si>
  <si>
    <t>Other Files to Reference</t>
  </si>
  <si>
    <t>&lt;----If you rename the data worksheet, change it here and the 'Variable Names' will fill in (:-).</t>
  </si>
  <si>
    <t>Jim</t>
  </si>
  <si>
    <t>Tang</t>
  </si>
  <si>
    <t>Tom</t>
  </si>
  <si>
    <t>Parker</t>
  </si>
  <si>
    <t>Ned</t>
  </si>
  <si>
    <t>Fetcher</t>
  </si>
  <si>
    <t>Moody</t>
  </si>
  <si>
    <t>Date</t>
  </si>
  <si>
    <t>Day</t>
  </si>
  <si>
    <t>T1</t>
  </si>
  <si>
    <t>G1</t>
  </si>
  <si>
    <t>T2</t>
  </si>
  <si>
    <t>G2</t>
  </si>
  <si>
    <t>T3</t>
  </si>
  <si>
    <t>G3</t>
  </si>
  <si>
    <t>T4</t>
  </si>
  <si>
    <t>G4</t>
  </si>
  <si>
    <t>T5</t>
  </si>
  <si>
    <t>G5</t>
  </si>
  <si>
    <t>T6</t>
  </si>
  <si>
    <t>G6</t>
  </si>
  <si>
    <t>CF</t>
  </si>
  <si>
    <t>SG</t>
  </si>
  <si>
    <t>TL</t>
  </si>
  <si>
    <t>All Leaves</t>
  </si>
  <si>
    <t>Total lengh of leaf 1</t>
  </si>
  <si>
    <t>Green length of leaf 1</t>
  </si>
  <si>
    <t>Total lengh of leaf 2</t>
  </si>
  <si>
    <t>Green length of leaf 2</t>
  </si>
  <si>
    <t>Total lengh of leaf 3</t>
  </si>
  <si>
    <t>Green length of leaf 3</t>
  </si>
  <si>
    <t>Total lengh of leaf 4</t>
  </si>
  <si>
    <t>Green length of leaf 4</t>
  </si>
  <si>
    <t>Total lengh of leaf 5</t>
  </si>
  <si>
    <t>Green length of leaf 5</t>
  </si>
  <si>
    <t>Total lengh of leaf 6</t>
  </si>
  <si>
    <t>Green length of leaf 6</t>
  </si>
  <si>
    <t>Toolik Lake Transplant Garden</t>
  </si>
  <si>
    <t xml:space="preserve">The garden is in the complex of "historic sites" at Toolik Lake. </t>
  </si>
  <si>
    <t>Site</t>
  </si>
  <si>
    <t>sunge001@fiu.edu</t>
  </si>
  <si>
    <t>Steven</t>
  </si>
  <si>
    <t>Unger</t>
  </si>
  <si>
    <t>Marine Biological Lab</t>
  </si>
  <si>
    <t>The Ecosystems Center</t>
  </si>
  <si>
    <t>7 MBL St.</t>
  </si>
  <si>
    <t>Woods Hole</t>
  </si>
  <si>
    <t>MA</t>
  </si>
  <si>
    <t>02543</t>
  </si>
  <si>
    <t>USA</t>
  </si>
  <si>
    <t>Salix Pulchra</t>
  </si>
  <si>
    <t>SP</t>
  </si>
  <si>
    <t>Ledum palustre</t>
  </si>
  <si>
    <t>LP</t>
  </si>
  <si>
    <t>Vaccinium uliginosum</t>
  </si>
  <si>
    <t>VU</t>
  </si>
  <si>
    <t>Vaccinium vitis-idaea</t>
  </si>
  <si>
    <t>VVI</t>
  </si>
  <si>
    <t>Betula nana</t>
  </si>
  <si>
    <t>BN</t>
  </si>
  <si>
    <t>Rubus chamaemorus</t>
  </si>
  <si>
    <t>RC</t>
  </si>
  <si>
    <t>Cassiope tetragona</t>
  </si>
  <si>
    <t>CT</t>
  </si>
  <si>
    <t>Polygonum bistorta</t>
  </si>
  <si>
    <t>PB</t>
  </si>
  <si>
    <t>Carex bigelowii</t>
  </si>
  <si>
    <t>CB</t>
  </si>
  <si>
    <t xml:space="preserve">Petasites Frigidus </t>
  </si>
  <si>
    <t>PF</t>
  </si>
  <si>
    <t>Julian day of year</t>
  </si>
  <si>
    <t>Plot</t>
  </si>
  <si>
    <t>Plot ID (eg. 1SH)</t>
  </si>
  <si>
    <t>Transplant garden (CF, TL, SG)</t>
  </si>
  <si>
    <t>Treatment</t>
  </si>
  <si>
    <t>SH=Shade wall, CL=Clear wall, CT=Control</t>
  </si>
  <si>
    <t>NDVI T1</t>
  </si>
  <si>
    <t>NDVI scan 1 (tussock)</t>
  </si>
  <si>
    <t>NDVI T2</t>
  </si>
  <si>
    <t>NDVI scan 2 (tussock)</t>
  </si>
  <si>
    <t>NDVI M</t>
  </si>
  <si>
    <t>mean of two NDVI measurements</t>
  </si>
  <si>
    <t>NDVI P</t>
  </si>
  <si>
    <t>NDVI of the .25m x 1m plot</t>
  </si>
  <si>
    <t>LAI T</t>
  </si>
  <si>
    <t>Leaf Area Index Tussock</t>
  </si>
  <si>
    <t>LAI P</t>
  </si>
  <si>
    <t>Leaf Area Index Plot</t>
  </si>
  <si>
    <t>EN</t>
  </si>
  <si>
    <t>Empetrum nigrum</t>
  </si>
  <si>
    <t>Block</t>
  </si>
  <si>
    <t>1CL</t>
  </si>
  <si>
    <t>1CT</t>
  </si>
  <si>
    <t>1SH</t>
  </si>
  <si>
    <t>2CL</t>
  </si>
  <si>
    <t>2CT</t>
  </si>
  <si>
    <t>2SH</t>
  </si>
  <si>
    <t>3CL</t>
  </si>
  <si>
    <t>3CT</t>
  </si>
  <si>
    <t>3SH</t>
  </si>
  <si>
    <t>4CL</t>
  </si>
  <si>
    <t>4CT</t>
  </si>
  <si>
    <t>4SH</t>
  </si>
  <si>
    <t>5CL</t>
  </si>
  <si>
    <t>5CT</t>
  </si>
  <si>
    <t>5SH</t>
  </si>
  <si>
    <t>1FR</t>
  </si>
  <si>
    <t>2FR</t>
  </si>
  <si>
    <t>3FR</t>
  </si>
  <si>
    <t>4FR</t>
  </si>
  <si>
    <t>5FR</t>
  </si>
  <si>
    <t>Michael</t>
  </si>
  <si>
    <t xml:space="preserve">Eriophorum vaginatum, Salix Pulchra, Ledum palustre, Vaccinium uliginosum, Vaccinium vitis-idaea, Betula nana, Rubus chamaemorus, Cassiope tetragona, Polygonum bistorta, Carex bigelowii, Petasites Frigidus </t>
  </si>
  <si>
    <t>Coldfoot Transplant Garden</t>
  </si>
  <si>
    <t>Sagwon Transplant Garden</t>
  </si>
  <si>
    <t>Reciprocal transplant garden 800 m north of Coldfoot and 200 m east of Dalton Highway</t>
  </si>
  <si>
    <t>Reciprocal transplant garden 50 m north of MS127 gravel pit</t>
  </si>
  <si>
    <t>ned.fetcher@wilkes.edu</t>
  </si>
  <si>
    <t>Wilkes University</t>
  </si>
  <si>
    <t>Institute for Environmental Science and Sustainabilty</t>
  </si>
  <si>
    <t>84. W. South St.</t>
  </si>
  <si>
    <t>Wlkes-Barre</t>
  </si>
  <si>
    <t>PA</t>
  </si>
  <si>
    <t>18766</t>
  </si>
  <si>
    <t>Block number.</t>
  </si>
  <si>
    <t>unit:dimensionless;max|236;min|167;precision|</t>
  </si>
  <si>
    <t>unit:number;max|0;min|0;precision|</t>
  </si>
  <si>
    <t>unit:centimeter;max|20.5;min|3;precision|</t>
  </si>
  <si>
    <t>unit:centimeter;max|15.5;min|0;precision|</t>
  </si>
  <si>
    <t>unit:centimeter;max|27.5;min|2.5;precision|</t>
  </si>
  <si>
    <t>unit:centimeter;max|27.5;min|0;precision|</t>
  </si>
  <si>
    <t>unit:centimeter;max|25.5;min|0.5;precision|</t>
  </si>
  <si>
    <t>unit:centimeter;max|25.5;min|0;precision|</t>
  </si>
  <si>
    <t>unit:centimeter;max|14;min|0.5;precision|</t>
  </si>
  <si>
    <t>unit:centimeter;max|5.5;min|0.5;precision|</t>
  </si>
  <si>
    <t>unit:centimeter;max|1.5;min|1.5;precision|</t>
  </si>
  <si>
    <t>unit:dimensionless;max|0.65;min|0.38;precision|</t>
  </si>
  <si>
    <t>unit:dimensionless;max|0.68;min|0.38;precision|</t>
  </si>
  <si>
    <t>unit:dimensionless;max|0.645;min|0.395;precision|</t>
  </si>
  <si>
    <t>unit:dimensionless;max|0.65;min|0.41;precision|</t>
  </si>
  <si>
    <t>unit:dimensionless;max|2.73433367845395;min|0.528083581370467;precision|</t>
  </si>
  <si>
    <t>unit:dimensionless;max|2.80606427570455;min|0.598388653175776;precision|</t>
  </si>
  <si>
    <t>unit:dimensionless;max|10;min|3;precision|</t>
  </si>
  <si>
    <t>unit:dimensionless;max|10;min|5;precision|</t>
  </si>
  <si>
    <t>unit:dimensionless;max|10;min|2;precision|</t>
  </si>
  <si>
    <t>unit:dimensionless;max|10;min|0;precision|</t>
  </si>
  <si>
    <t>unit:dimensionless;max|0;min|0;precision|</t>
  </si>
  <si>
    <t>Active leaves only</t>
  </si>
  <si>
    <t>populations, leaves, phenology</t>
  </si>
  <si>
    <t>unit:centimeter;max|16;min|7;precision|</t>
  </si>
  <si>
    <t>unit:centimeter;max|5.5;min|1;precision|</t>
  </si>
  <si>
    <t>unit:centimeter;max|0;min|0;precision|</t>
  </si>
  <si>
    <t>date:YYYY-MM-DD</t>
  </si>
  <si>
    <t>YYYY-MM-DD</t>
  </si>
  <si>
    <t>leaf growth, normalized difference vegetation index, senescence</t>
  </si>
  <si>
    <t>YYYY-MM--DD</t>
  </si>
  <si>
    <t>Effects of shading on tundra vegetation senescence at Toolik Lake, Coldfoot, Sagwon - Alaska 2016</t>
  </si>
  <si>
    <t>Shading Experiment 2016 leaf length phenology-NDVI-Senescence-AllLeaves.csv;
Shading Experiment 2016 leaf length phenologyNDVISenescenceActiveLeaves.csv</t>
  </si>
  <si>
    <t>Biological Sciences</t>
  </si>
  <si>
    <t>The University of Texas at El Paso</t>
  </si>
  <si>
    <t>El Paso,</t>
  </si>
  <si>
    <t>TX</t>
  </si>
  <si>
    <t>79968</t>
  </si>
  <si>
    <t>mlmoody@utep.edu</t>
  </si>
  <si>
    <t>jtang@mbl.edu</t>
  </si>
  <si>
    <t>http://arc-lter.ecosystems.mbl.edu/shading-experiment-2016-leaf-length-phenology-ndvi-senescence</t>
  </si>
  <si>
    <t>tomparker999@gmail.com</t>
  </si>
  <si>
    <t>knb-lter-arc.20073.2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</si>
</sst>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yyyy\-mm\-dd;@"/>
  </numFmts>
  <fonts count="40" x14ac:knownFonts="1">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b/>
      <sz val="10"/>
      <color indexed="81"/>
      <name val="Tahoma"/>
      <family val="2"/>
    </font>
    <font>
      <sz val="12"/>
      <name val="Arial"/>
      <family val="2"/>
    </font>
    <font>
      <b/>
      <sz val="9"/>
      <color indexed="81"/>
      <name val="Tahoma"/>
      <family val="2"/>
    </font>
    <font>
      <b/>
      <sz val="8"/>
      <color indexed="12"/>
      <name val="Arial"/>
      <family val="2"/>
    </font>
    <font>
      <b/>
      <sz val="8"/>
      <color indexed="10"/>
      <name val="Arial"/>
      <family val="2"/>
    </font>
    <font>
      <b/>
      <sz val="8"/>
      <color indexed="39"/>
      <name val="Tahoma"/>
      <family val="2"/>
    </font>
    <font>
      <sz val="9"/>
      <color indexed="81"/>
      <name val="Tahoma"/>
      <family val="2"/>
    </font>
    <font>
      <b/>
      <sz val="10"/>
      <color indexed="10"/>
      <name val="Tahoma"/>
      <family val="2"/>
    </font>
    <font>
      <b/>
      <sz val="12"/>
      <color indexed="81"/>
      <name val="Tahoma"/>
      <family val="2"/>
    </font>
    <font>
      <sz val="10"/>
      <name val="Arial"/>
      <family val="2"/>
    </font>
    <font>
      <b/>
      <sz val="8"/>
      <color indexed="8"/>
      <name val="Tahoma"/>
      <family val="2"/>
    </font>
    <font>
      <sz val="8"/>
      <color indexed="8"/>
      <name val="Tahoma"/>
      <family val="2"/>
    </font>
    <font>
      <b/>
      <sz val="9"/>
      <color indexed="8"/>
      <name val="Tahoma"/>
      <family val="2"/>
    </font>
    <font>
      <b/>
      <sz val="10"/>
      <color indexed="8"/>
      <name val="Tahoma"/>
      <family val="2"/>
    </font>
    <font>
      <sz val="10"/>
      <color indexed="8"/>
      <name val="Tahoma"/>
      <family val="2"/>
    </font>
    <font>
      <sz val="10"/>
      <name val="Arial"/>
      <family val="2"/>
    </font>
    <font>
      <b/>
      <sz val="10"/>
      <color indexed="53"/>
      <name val="Tahoma"/>
      <family val="2"/>
    </font>
    <font>
      <sz val="9"/>
      <color indexed="8"/>
      <name val="Tahoma"/>
      <family val="2"/>
    </font>
    <font>
      <b/>
      <sz val="12"/>
      <color indexed="8"/>
      <name val="Tahoma"/>
      <family val="2"/>
    </font>
    <font>
      <b/>
      <sz val="12"/>
      <color rgb="FFFF0000"/>
      <name val="Arial"/>
      <family val="2"/>
    </font>
    <font>
      <i/>
      <sz val="11"/>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31"/>
      </patternFill>
    </fill>
    <fill>
      <patternFill patternType="solid">
        <fgColor rgb="FF66FF99"/>
        <bgColor indexed="64"/>
      </patternFill>
    </fill>
    <fill>
      <patternFill patternType="solid">
        <fgColor theme="0" tint="-0.14999847407452621"/>
        <bgColor indexed="64"/>
      </patternFill>
    </fill>
    <fill>
      <patternFill patternType="solid">
        <fgColor rgb="FFCCFFFF"/>
        <bgColor indexed="31"/>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96">
    <xf numFmtId="0" fontId="0" fillId="0" borderId="0" xfId="0"/>
    <xf numFmtId="0" fontId="2" fillId="0" borderId="0" xfId="0" applyFont="1" applyAlignment="1">
      <alignment vertical="top"/>
    </xf>
    <xf numFmtId="49" fontId="6" fillId="2" borderId="1" xfId="0" applyNumberFormat="1" applyFont="1" applyFill="1" applyBorder="1" applyAlignment="1" applyProtection="1">
      <alignment horizontal="left" wrapText="1"/>
      <protection locked="0"/>
    </xf>
    <xf numFmtId="0" fontId="6" fillId="0" borderId="0" xfId="0" applyFont="1" applyAlignment="1">
      <alignment horizontal="right" vertical="top"/>
    </xf>
    <xf numFmtId="0" fontId="13" fillId="0" borderId="0" xfId="0" applyFont="1" applyProtection="1">
      <protection locked="0"/>
    </xf>
    <xf numFmtId="0" fontId="3" fillId="0" borderId="0" xfId="0" applyFont="1" applyProtection="1">
      <protection locked="0"/>
    </xf>
    <xf numFmtId="0" fontId="3" fillId="0" borderId="0" xfId="0" applyFont="1" applyAlignment="1">
      <alignment horizontal="center" vertical="top"/>
    </xf>
    <xf numFmtId="0" fontId="14" fillId="0" borderId="2" xfId="0" applyFont="1" applyBorder="1"/>
    <xf numFmtId="0" fontId="14" fillId="0" borderId="1" xfId="0" applyFont="1" applyBorder="1" applyAlignment="1">
      <alignment horizontal="left"/>
    </xf>
    <xf numFmtId="0" fontId="14" fillId="0" borderId="3" xfId="0" applyFont="1" applyBorder="1" applyAlignment="1">
      <alignment horizontal="left"/>
    </xf>
    <xf numFmtId="49" fontId="6" fillId="0" borderId="0" xfId="0" applyNumberFormat="1" applyFont="1"/>
    <xf numFmtId="0" fontId="6" fillId="0" borderId="0" xfId="0" applyFont="1"/>
    <xf numFmtId="0" fontId="3" fillId="3" borderId="1" xfId="2" applyFont="1" applyFill="1" applyBorder="1" applyAlignment="1">
      <alignment vertical="center" wrapText="1"/>
    </xf>
    <xf numFmtId="0" fontId="3" fillId="3" borderId="1" xfId="2" applyFont="1" applyFill="1" applyBorder="1" applyAlignment="1">
      <alignment horizontal="left" vertical="center" wrapText="1"/>
    </xf>
    <xf numFmtId="0" fontId="3" fillId="5" borderId="1" xfId="0" applyFont="1" applyFill="1" applyBorder="1" applyAlignment="1">
      <alignment vertical="top"/>
    </xf>
    <xf numFmtId="0" fontId="5" fillId="5" borderId="1" xfId="0" applyFont="1" applyFill="1" applyBorder="1" applyAlignment="1">
      <alignment vertical="top" wrapText="1"/>
    </xf>
    <xf numFmtId="0" fontId="3" fillId="5" borderId="1" xfId="0" applyFont="1" applyFill="1" applyBorder="1" applyAlignment="1">
      <alignment vertical="top" wrapText="1"/>
    </xf>
    <xf numFmtId="0" fontId="3" fillId="5" borderId="4" xfId="0" applyFont="1" applyFill="1" applyBorder="1" applyAlignment="1">
      <alignment horizontal="left" vertical="top"/>
    </xf>
    <xf numFmtId="0" fontId="3" fillId="5" borderId="1" xfId="0" applyFont="1" applyFill="1" applyBorder="1" applyAlignment="1">
      <alignment horizontal="left" vertical="top"/>
    </xf>
    <xf numFmtId="0" fontId="3" fillId="5" borderId="1" xfId="0" applyFont="1" applyFill="1" applyBorder="1" applyAlignment="1">
      <alignment wrapText="1"/>
    </xf>
    <xf numFmtId="0" fontId="3" fillId="5" borderId="5" xfId="0" applyFont="1" applyFill="1" applyBorder="1" applyAlignment="1">
      <alignment horizontal="left"/>
    </xf>
    <xf numFmtId="0" fontId="3" fillId="5" borderId="6" xfId="0" applyFont="1" applyFill="1" applyBorder="1" applyAlignment="1">
      <alignment horizontal="right" wrapText="1"/>
    </xf>
    <xf numFmtId="0" fontId="3" fillId="5" borderId="3" xfId="0" applyFont="1" applyFill="1" applyBorder="1" applyAlignment="1">
      <alignment horizontal="right"/>
    </xf>
    <xf numFmtId="0" fontId="3" fillId="5" borderId="1" xfId="0" applyFont="1" applyFill="1" applyBorder="1" applyAlignment="1">
      <alignment horizontal="right" vertical="top"/>
    </xf>
    <xf numFmtId="0" fontId="3" fillId="5" borderId="1" xfId="0" applyFont="1" applyFill="1" applyBorder="1" applyAlignment="1">
      <alignment horizontal="left" wrapText="1"/>
    </xf>
    <xf numFmtId="0" fontId="6" fillId="4" borderId="1" xfId="0" applyFont="1" applyFill="1" applyBorder="1" applyAlignment="1" applyProtection="1">
      <alignment horizontal="left" vertical="top" wrapText="1"/>
      <protection locked="0"/>
    </xf>
    <xf numFmtId="49" fontId="3" fillId="6" borderId="0" xfId="0" applyNumberFormat="1" applyFont="1" applyFill="1" applyAlignment="1">
      <alignment horizontal="right" vertical="top"/>
    </xf>
    <xf numFmtId="0" fontId="6" fillId="0" borderId="0" xfId="0" applyFont="1" applyAlignment="1" applyProtection="1">
      <alignment horizontal="left" wrapText="1"/>
      <protection locked="0"/>
    </xf>
    <xf numFmtId="0" fontId="14" fillId="0" borderId="1" xfId="0" applyFont="1" applyBorder="1"/>
    <xf numFmtId="0" fontId="6" fillId="0" borderId="0" xfId="0" applyFont="1" applyProtection="1">
      <protection locked="0"/>
    </xf>
    <xf numFmtId="0" fontId="6" fillId="0" borderId="0" xfId="0" applyFont="1" applyAlignment="1">
      <alignment vertical="top"/>
    </xf>
    <xf numFmtId="0" fontId="6" fillId="0" borderId="0" xfId="0" applyFont="1" applyAlignment="1" applyProtection="1">
      <alignment horizontal="left"/>
      <protection locked="0"/>
    </xf>
    <xf numFmtId="0" fontId="19" fillId="0" borderId="0" xfId="0" applyFont="1" applyProtection="1">
      <protection locked="0"/>
    </xf>
    <xf numFmtId="0" fontId="6" fillId="7" borderId="1" xfId="0" applyFont="1" applyFill="1" applyBorder="1" applyAlignment="1" applyProtection="1">
      <alignment horizontal="left" wrapText="1"/>
      <protection locked="0"/>
    </xf>
    <xf numFmtId="0" fontId="6" fillId="0" borderId="0" xfId="0" applyFont="1" applyAlignment="1">
      <alignment vertical="top" wrapText="1"/>
    </xf>
    <xf numFmtId="0" fontId="6" fillId="0" borderId="0" xfId="0" applyFont="1" applyAlignment="1">
      <alignment horizontal="right" vertical="top" wrapText="1"/>
    </xf>
    <xf numFmtId="0" fontId="14" fillId="0" borderId="1" xfId="0" applyFont="1" applyBorder="1" applyAlignment="1">
      <alignment horizontal="right"/>
    </xf>
    <xf numFmtId="0" fontId="3" fillId="3" borderId="0" xfId="0" applyFont="1" applyFill="1" applyAlignment="1">
      <alignment horizontal="right" vertical="top" wrapText="1"/>
    </xf>
    <xf numFmtId="0" fontId="3" fillId="3" borderId="0" xfId="0" applyFont="1" applyFill="1" applyAlignment="1">
      <alignment horizontal="right" vertical="top"/>
    </xf>
    <xf numFmtId="0" fontId="3" fillId="3" borderId="0" xfId="0" applyFont="1" applyFill="1" applyAlignment="1">
      <alignment horizontal="left" vertical="top"/>
    </xf>
    <xf numFmtId="0" fontId="6" fillId="4" borderId="7" xfId="0" applyFont="1" applyFill="1" applyBorder="1" applyAlignment="1" applyProtection="1">
      <alignment horizontal="left" wrapText="1"/>
      <protection locked="0"/>
    </xf>
    <xf numFmtId="0" fontId="6" fillId="4" borderId="8" xfId="0" applyFont="1" applyFill="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3" fillId="0" borderId="0" xfId="0" applyFont="1" applyAlignment="1">
      <alignment horizontal="right" vertical="top"/>
    </xf>
    <xf numFmtId="0" fontId="3" fillId="3" borderId="0" xfId="0" applyFont="1" applyFill="1" applyAlignment="1">
      <alignment horizontal="right" wrapText="1"/>
    </xf>
    <xf numFmtId="0" fontId="3" fillId="3" borderId="3" xfId="0" applyFont="1" applyFill="1" applyBorder="1" applyAlignment="1">
      <alignment horizontal="right" wrapText="1"/>
    </xf>
    <xf numFmtId="0" fontId="19" fillId="0" borderId="0" xfId="0" applyFont="1"/>
    <xf numFmtId="0" fontId="6" fillId="0" borderId="0" xfId="0" applyFont="1" applyAlignment="1" applyProtection="1">
      <alignment vertical="center"/>
      <protection locked="0"/>
    </xf>
    <xf numFmtId="0" fontId="6" fillId="5" borderId="9" xfId="0" applyFont="1" applyFill="1" applyBorder="1" applyAlignment="1">
      <alignment horizontal="left"/>
    </xf>
    <xf numFmtId="0" fontId="6" fillId="4" borderId="3" xfId="0" applyFont="1" applyFill="1" applyBorder="1" applyAlignment="1" applyProtection="1">
      <alignment horizontal="left"/>
      <protection locked="0"/>
    </xf>
    <xf numFmtId="0" fontId="6" fillId="2" borderId="2" xfId="0" applyFont="1" applyFill="1" applyBorder="1" applyProtection="1">
      <protection locked="0"/>
    </xf>
    <xf numFmtId="0" fontId="6" fillId="4" borderId="6" xfId="0" applyFont="1" applyFill="1" applyBorder="1" applyAlignment="1" applyProtection="1">
      <alignment horizontal="left"/>
      <protection locked="0"/>
    </xf>
    <xf numFmtId="0" fontId="6" fillId="2" borderId="10" xfId="0" applyFont="1" applyFill="1" applyBorder="1" applyProtection="1">
      <protection locked="0"/>
    </xf>
    <xf numFmtId="0" fontId="6" fillId="0" borderId="0" xfId="2" applyAlignment="1" applyProtection="1">
      <alignment vertical="top" wrapText="1"/>
      <protection locked="0"/>
    </xf>
    <xf numFmtId="0" fontId="6" fillId="0" borderId="0" xfId="2" applyAlignment="1" applyProtection="1">
      <alignment wrapText="1"/>
      <protection locked="0"/>
    </xf>
    <xf numFmtId="0" fontId="21" fillId="0" borderId="0" xfId="0" applyFont="1" applyAlignment="1">
      <alignment horizontal="center" wrapText="1"/>
    </xf>
    <xf numFmtId="0" fontId="21" fillId="0" borderId="0" xfId="0" applyFont="1" applyAlignment="1">
      <alignment wrapText="1"/>
    </xf>
    <xf numFmtId="164"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1" fillId="0" borderId="0" xfId="1" applyAlignment="1" applyProtection="1"/>
    <xf numFmtId="0" fontId="1" fillId="4" borderId="1" xfId="1" applyFill="1" applyBorder="1" applyAlignment="1" applyProtection="1">
      <alignment horizontal="left" vertical="top" wrapText="1"/>
    </xf>
    <xf numFmtId="0" fontId="6" fillId="8" borderId="1" xfId="0" applyFont="1" applyFill="1" applyBorder="1" applyAlignment="1" applyProtection="1">
      <alignment horizontal="center" wrapText="1"/>
      <protection locked="0"/>
    </xf>
    <xf numFmtId="0" fontId="3" fillId="0" borderId="0" xfId="0" applyFont="1" applyAlignment="1" applyProtection="1">
      <alignment horizontal="left" wrapText="1"/>
      <protection locked="0"/>
    </xf>
    <xf numFmtId="1" fontId="0" fillId="0" borderId="0" xfId="0" applyNumberFormat="1"/>
    <xf numFmtId="0" fontId="3" fillId="3" borderId="0" xfId="2" applyFont="1" applyFill="1" applyAlignment="1">
      <alignment horizontal="right" vertical="top"/>
    </xf>
    <xf numFmtId="0" fontId="6" fillId="0" borderId="0" xfId="2"/>
    <xf numFmtId="0" fontId="6" fillId="0" borderId="0" xfId="2" applyAlignment="1">
      <alignment wrapText="1"/>
    </xf>
    <xf numFmtId="0" fontId="7" fillId="0" borderId="0" xfId="0" applyFont="1"/>
    <xf numFmtId="0" fontId="8" fillId="0" borderId="0" xfId="0" applyFont="1"/>
    <xf numFmtId="0" fontId="15" fillId="0" borderId="0" xfId="0" applyFont="1"/>
    <xf numFmtId="0" fontId="6" fillId="0" borderId="0" xfId="0" applyFont="1" applyAlignment="1">
      <alignment vertical="center" wrapText="1"/>
    </xf>
    <xf numFmtId="0" fontId="6" fillId="7" borderId="0" xfId="2" applyFill="1" applyAlignment="1" applyProtection="1">
      <alignment horizontal="left" wrapText="1"/>
      <protection locked="0"/>
    </xf>
    <xf numFmtId="0" fontId="3" fillId="3" borderId="0" xfId="2" applyFont="1" applyFill="1" applyAlignment="1">
      <alignment horizontal="left" vertical="top"/>
    </xf>
    <xf numFmtId="0" fontId="3" fillId="7" borderId="1" xfId="2" applyFont="1" applyFill="1" applyBorder="1" applyAlignment="1" applyProtection="1">
      <alignment horizontal="left" wrapText="1"/>
      <protection locked="0"/>
    </xf>
    <xf numFmtId="0" fontId="27" fillId="0" borderId="0" xfId="2" applyFont="1" applyAlignment="1">
      <alignment vertical="top" wrapText="1"/>
    </xf>
    <xf numFmtId="0" fontId="37" fillId="0" borderId="0" xfId="0" applyFont="1" applyAlignment="1">
      <alignment horizontal="left" vertical="top"/>
    </xf>
    <xf numFmtId="165" fontId="0" fillId="0" borderId="0" xfId="0" applyNumberFormat="1"/>
    <xf numFmtId="165" fontId="6" fillId="4" borderId="1" xfId="0" applyNumberFormat="1" applyFont="1" applyFill="1" applyBorder="1" applyAlignment="1" applyProtection="1">
      <alignment horizontal="left" wrapText="1"/>
      <protection locked="0"/>
    </xf>
    <xf numFmtId="0" fontId="0" fillId="8" borderId="1" xfId="0" applyFill="1" applyBorder="1" applyAlignment="1" applyProtection="1">
      <alignment horizontal="center" wrapText="1"/>
      <protection locked="0"/>
    </xf>
    <xf numFmtId="0" fontId="38" fillId="0" borderId="0" xfId="0" applyFont="1"/>
    <xf numFmtId="0" fontId="6" fillId="7" borderId="4" xfId="0" applyFont="1" applyFill="1" applyBorder="1" applyAlignment="1" applyProtection="1">
      <alignment horizontal="left" wrapText="1"/>
      <protection locked="0"/>
    </xf>
    <xf numFmtId="0" fontId="33" fillId="0" borderId="0" xfId="0" applyFont="1" applyProtection="1">
      <protection locked="0"/>
    </xf>
    <xf numFmtId="0" fontId="0" fillId="0" borderId="0" xfId="0" applyAlignment="1">
      <alignment horizontal="left"/>
    </xf>
    <xf numFmtId="0" fontId="39" fillId="0" borderId="0" xfId="0" applyFont="1" applyAlignment="1">
      <alignment horizontal="left"/>
    </xf>
    <xf numFmtId="0" fontId="33" fillId="0" borderId="0" xfId="2" applyFont="1" applyAlignment="1" applyProtection="1">
      <alignment wrapText="1"/>
      <protection locked="0"/>
    </xf>
    <xf numFmtId="0" fontId="0" fillId="0" borderId="0" xfId="0" applyAlignment="1">
      <alignment horizontal="center"/>
    </xf>
    <xf numFmtId="165" fontId="0" fillId="0" borderId="0" xfId="0" applyNumberFormat="1" applyAlignment="1">
      <alignment horizontal="center"/>
    </xf>
    <xf numFmtId="0" fontId="1" fillId="0" borderId="3" xfId="1" applyBorder="1" applyAlignment="1" applyProtection="1">
      <alignment horizontal="left"/>
    </xf>
    <xf numFmtId="165" fontId="0" fillId="0" borderId="0" xfId="0" applyNumberFormat="1" applyAlignment="1">
      <alignment horizontal="left"/>
    </xf>
    <xf numFmtId="165" fontId="6" fillId="0" borderId="0" xfId="0" applyNumberFormat="1" applyFont="1" applyAlignment="1">
      <alignment horizontal="left"/>
    </xf>
    <xf numFmtId="49" fontId="1" fillId="2" borderId="1" xfId="1" applyNumberFormat="1" applyFill="1" applyBorder="1" applyAlignment="1">
      <alignment horizontal="left" wrapText="1"/>
      <protection locked="0"/>
    </xf>
    <xf numFmtId="0" fontId="6" fillId="4" borderId="3" xfId="0" applyFont="1" applyFill="1" applyBorder="1" applyAlignment="1" applyProtection="1">
      <alignment horizontal="left" wrapText="1"/>
      <protection locked="0"/>
    </xf>
    <xf numFmtId="0" fontId="6" fillId="0" borderId="2" xfId="0" applyFont="1" applyBorder="1"/>
    <xf numFmtId="0" fontId="3" fillId="0" borderId="0" xfId="0" applyFont="1" applyAlignment="1" applyProtection="1">
      <alignment horizontal="left" wrapText="1"/>
      <protection locked="0"/>
    </xf>
    <xf numFmtId="0" fontId="6" fillId="0" borderId="0" xfId="0" applyFont="1"/>
  </cellXfs>
  <cellStyles count="3">
    <cellStyle name="Hyperlink" xfId="1" builtinId="8"/>
    <cellStyle name="Normal" xfId="0" builtinId="0"/>
    <cellStyle name="Normal 2" xfId="2" xr:uid="{00000000-0005-0000-0000-000002000000}"/>
  </cellStyles>
  <dxfs count="23">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2338868</xdr:colOff>
      <xdr:row>12</xdr:row>
      <xdr:rowOff>24070</xdr:rowOff>
    </xdr:to>
    <xdr:sp macro="" textlink="" fLocksText="0">
      <xdr:nvSpPr>
        <xdr:cNvPr id="3324" name="abstract" descr="Abstract of dsatset">
          <a:extLst>
            <a:ext uri="{FF2B5EF4-FFF2-40B4-BE49-F238E27FC236}">
              <a16:creationId xmlns:a16="http://schemas.microsoft.com/office/drawing/2014/main" id="{AFABE90B-A756-D246-8859-3AB64D38418F}"/>
            </a:ext>
          </a:extLst>
        </xdr:cNvPr>
        <xdr:cNvSpPr txBox="1">
          <a:spLocks noChangeArrowheads="1"/>
        </xdr:cNvSpPr>
      </xdr:nvSpPr>
      <xdr:spPr bwMode="auto">
        <a:xfrm>
          <a:off x="1743075" y="723900"/>
          <a:ext cx="7162796" cy="1213485"/>
        </a:xfrm>
        <a:prstGeom prst="rect">
          <a:avLst/>
        </a:prstGeom>
        <a:solidFill>
          <a:srgbClr val="CCFFFF"/>
        </a:solidFill>
        <a:ln w="9525">
          <a:solidFill>
            <a:srgbClr val="000000"/>
          </a:solidFill>
          <a:miter lim="800000"/>
          <a:headEnd/>
          <a:tailEnd/>
        </a:ln>
      </xdr:spPr>
      <xdr:txBody>
        <a:bodyPr/>
        <a:lstStyle/>
        <a:p>
          <a:r>
            <a:rPr lang="en-US"/>
            <a:t>Data</a:t>
          </a:r>
          <a:r>
            <a:rPr lang="en-US" baseline="0"/>
            <a:t> on </a:t>
          </a:r>
          <a:r>
            <a:rPr lang="en-US" i="0" baseline="0"/>
            <a:t>the effects of shading tundra vegetation from the sun when it is low in on the horizon in the north. If light quality was altered through shading, phenology might be affected. Senescence (color change) was measured for the common tundra species.</a:t>
          </a:r>
          <a:endParaRPr lang="en-US"/>
        </a:p>
      </xdr:txBody>
    </xdr:sp>
    <xdr:clientData/>
  </xdr:twoCellAnchor>
  <xdr:twoCellAnchor>
    <xdr:from>
      <xdr:col>1</xdr:col>
      <xdr:colOff>12700</xdr:colOff>
      <xdr:row>63</xdr:row>
      <xdr:rowOff>18414</xdr:rowOff>
    </xdr:from>
    <xdr:to>
      <xdr:col>3</xdr:col>
      <xdr:colOff>1453423</xdr:colOff>
      <xdr:row>123</xdr:row>
      <xdr:rowOff>-1</xdr:rowOff>
    </xdr:to>
    <xdr:sp macro="" textlink="" fLocksText="0">
      <xdr:nvSpPr>
        <xdr:cNvPr id="3325" name="method">
          <a:extLst>
            <a:ext uri="{FF2B5EF4-FFF2-40B4-BE49-F238E27FC236}">
              <a16:creationId xmlns:a16="http://schemas.microsoft.com/office/drawing/2014/main" id="{DB94BE1C-4315-F544-AB49-50C91A51E267}"/>
            </a:ext>
          </a:extLst>
        </xdr:cNvPr>
        <xdr:cNvSpPr txBox="1">
          <a:spLocks noChangeArrowheads="1"/>
        </xdr:cNvSpPr>
      </xdr:nvSpPr>
      <xdr:spPr bwMode="auto">
        <a:xfrm>
          <a:off x="1758950" y="13283961"/>
          <a:ext cx="6550489" cy="9536351"/>
        </a:xfrm>
        <a:prstGeom prst="rect">
          <a:avLst/>
        </a:prstGeom>
        <a:solidFill>
          <a:srgbClr val="FFFFFF"/>
        </a:solidFill>
        <a:ln w="9525">
          <a:solidFill>
            <a:srgbClr val="000000"/>
          </a:solidFill>
          <a:miter lim="800000"/>
          <a:headEnd/>
          <a:tailEnd/>
        </a:ln>
      </xdr:spPr>
      <xdr:txBody>
        <a:bodyPr/>
        <a:lstStyle/>
        <a:p>
          <a:r>
            <a:rPr lang="en-US" sz="1100">
              <a:solidFill>
                <a:schemeClr val="dk1"/>
              </a:solidFill>
              <a:effectLst/>
              <a:latin typeface="+mn-lt"/>
              <a:ea typeface="+mn-ea"/>
              <a:cs typeface="+mn-cs"/>
            </a:rPr>
            <a:t>Three replicate shade experiments were set up at CF, TL and SG, approximately 50 m  from the main transplant gardens to the SE at CF, E at TL and NW at SG. Each experiment was arranged in 5 blocks, each with three treatments. Blocks were approximately 15 m apart and treatments were 1-2 m apart. Each treatment was as follows. A 1 m wide, 30 sheet of plastic held up right by two steaks on either side and 1 piece of rebar at the center was positioned 0.5 m to the north (true north) of a study tussock. The walls were either black (Shade, SH treatment) or clear with  (Clear, CL treatment) or no wall at all (control, CT treatment). At TL an additional treatment was added that consisted of A shade wall but with enhanced far-red light between the hours of 11 pm and 3 am. (Far red, FR treatment). This was achieved with a 15W LED bulb that produced FR light in a water-proof case. The light was located at the base of the end of the wall and directed at the tussock of study at each plot.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Shade walls set up 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CF = 6/30/2016</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SG = 7/1/2016</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TL = 7/1/2016?</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One tiller on one tussock per plot was tagged at its base using a plastic zip tie. The dead, brown leaves were clipped from the tiller and the total length and the green length of each live leaf was measured to the closest 0.5 cm approximately weekly.  This was done by placing the ruler as far into the tussock as possible and measuring from that point to the end of the leaves.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Vegetation senescence survey plot (0.25m x 1m) was setup 0.25m away from the shade wall and the 4 corners of the plot were marked. The survey was done on the most commonly found species in moist acidic tundra in order to get good replication. A visual number scale applied to each individual species was used to gauge the plants greenness (evaluated the entire .25m x 1m plot) and was created from 10 to 0, 10 being Green with no signs of senescence and 0 being no green left.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species senesces a different way: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SP leaves go from green to yellow and then either drop or turn brown. LP is an evergreen, but its leaves go from vibrant green to very dull green/brown. VU leaves turn red and purple before falling off. VVI leaves go from green to a dull green/brown. Note that VVI, an evergreen, has young leaves that are typically red and that in the assessment we conducted, adult leaves were the ones used to gauge senescence. RC is vibrant green and then the edges start turning purple and move toward the midrib until the leaf withers. CT is another evergreen that goes from lime green to dull green/brown. PB is deep green and starts to turn purple/red before it withers. CB turns from a light green to various shades of yellow green before finally turning brown. PF is a vibrant green that turns purple/red and withers completely.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TL Veg survey: Such bad issue with map that data from 7.8.16 was copy and pasted into 7.2.16 and all given 10 because our notes show no senescence, but not which plot was the right one. </a:t>
          </a:r>
        </a:p>
        <a:p>
          <a:endParaRPr lang="en-US" sz="1100">
            <a:solidFill>
              <a:schemeClr val="dk1"/>
            </a:solidFill>
            <a:effectLst/>
            <a:latin typeface="+mn-lt"/>
            <a:ea typeface="+mn-ea"/>
            <a:cs typeface="+mn-cs"/>
          </a:endParaRPr>
        </a:p>
        <a:p>
          <a:endParaRPr lang="en-US"/>
        </a:p>
        <a:p>
          <a:r>
            <a:rPr lang="en-US" sz="1100" b="0" i="0" u="none" strike="noStrike">
              <a:effectLst/>
              <a:latin typeface="+mn-lt"/>
              <a:ea typeface="+mn-ea"/>
              <a:cs typeface="+mn-cs"/>
            </a:rPr>
            <a:t>Data is separated into two sheets:</a:t>
          </a:r>
          <a:r>
            <a:rPr lang="en-US"/>
            <a:t> </a:t>
          </a:r>
          <a:r>
            <a:rPr lang="en-US" sz="1100" b="0" i="0" u="none" strike="noStrike">
              <a:effectLst/>
              <a:latin typeface="+mn-lt"/>
              <a:ea typeface="+mn-ea"/>
              <a:cs typeface="+mn-cs"/>
            </a:rPr>
            <a:t> 'All leaves' contains leaves that were already partly senesced at the beginning of the season and leaves that were initialized but for growth in the next season </a:t>
          </a:r>
          <a:r>
            <a:rPr lang="en-US"/>
            <a:t> </a:t>
          </a:r>
        </a:p>
        <a:p>
          <a:r>
            <a:rPr lang="en-US" sz="1100" b="0" i="0" u="none" strike="noStrike">
              <a:effectLst/>
              <a:latin typeface="+mn-lt"/>
              <a:ea typeface="+mn-ea"/>
              <a:cs typeface="+mn-cs"/>
            </a:rPr>
            <a:t>Active leaves only' only include leaves that have no senesced portions and/or are actively elongating in that year</a:t>
          </a:r>
          <a:r>
            <a:rPr lang="en-US"/>
            <a:t> </a:t>
          </a:r>
        </a:p>
      </xdr:txBody>
    </xdr:sp>
    <xdr:clientData/>
  </xdr:twoCellAnchor>
  <xdr:twoCellAnchor>
    <xdr:from>
      <xdr:col>1</xdr:col>
      <xdr:colOff>10795</xdr:colOff>
      <xdr:row>128</xdr:row>
      <xdr:rowOff>0</xdr:rowOff>
    </xdr:from>
    <xdr:to>
      <xdr:col>4</xdr:col>
      <xdr:colOff>2381</xdr:colOff>
      <xdr:row>133</xdr:row>
      <xdr:rowOff>101775</xdr:rowOff>
    </xdr:to>
    <xdr:sp macro="" textlink="" fLocksText="0">
      <xdr:nvSpPr>
        <xdr:cNvPr id="3336" name="protocol1">
          <a:extLst>
            <a:ext uri="{FF2B5EF4-FFF2-40B4-BE49-F238E27FC236}">
              <a16:creationId xmlns:a16="http://schemas.microsoft.com/office/drawing/2014/main" id="{8E0D0848-5469-F948-8957-7EFEE3F56D9B}"/>
            </a:ext>
          </a:extLst>
        </xdr:cNvPr>
        <xdr:cNvSpPr txBox="1">
          <a:spLocks noChangeArrowheads="1"/>
        </xdr:cNvSpPr>
      </xdr:nvSpPr>
      <xdr:spPr bwMode="auto">
        <a:xfrm>
          <a:off x="1762125" y="17878425"/>
          <a:ext cx="7143750" cy="923925"/>
        </a:xfrm>
        <a:prstGeom prst="rect">
          <a:avLst/>
        </a:prstGeom>
        <a:solidFill>
          <a:srgbClr val="FFFFFF"/>
        </a:solidFill>
        <a:ln w="9525">
          <a:solidFill>
            <a:srgbClr val="000000"/>
          </a:solidFill>
          <a:miter lim="800000"/>
          <a:headEnd/>
          <a:tailEnd/>
        </a:ln>
      </xdr:spPr>
      <xdr:txBody>
        <a:bodyPr/>
        <a:lstStyle/>
        <a:p>
          <a:r>
            <a:rPr lang="en-US"/>
            <a:t> </a:t>
          </a:r>
        </a:p>
      </xdr:txBody>
    </xdr:sp>
    <xdr:clientData/>
  </xdr:twoCellAnchor>
  <xdr:twoCellAnchor>
    <xdr:from>
      <xdr:col>0</xdr:col>
      <xdr:colOff>44450</xdr:colOff>
      <xdr:row>6</xdr:row>
      <xdr:rowOff>44449</xdr:rowOff>
    </xdr:from>
    <xdr:to>
      <xdr:col>0</xdr:col>
      <xdr:colOff>1586559</xdr:colOff>
      <xdr:row>11</xdr:row>
      <xdr:rowOff>145893</xdr:rowOff>
    </xdr:to>
    <xdr:sp macro="" textlink="">
      <xdr:nvSpPr>
        <xdr:cNvPr id="2" name="Note1">
          <a:extLst>
            <a:ext uri="{FF2B5EF4-FFF2-40B4-BE49-F238E27FC236}">
              <a16:creationId xmlns:a16="http://schemas.microsoft.com/office/drawing/2014/main" id="{158C2E99-96F5-9444-88BE-3116D6C3AC0F}"/>
            </a:ext>
          </a:extLst>
        </xdr:cNvPr>
        <xdr:cNvSpPr txBox="1"/>
      </xdr:nvSpPr>
      <xdr:spPr>
        <a:xfrm>
          <a:off x="60960" y="583802"/>
          <a:ext cx="1529830" cy="725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b="1">
              <a:latin typeface="Arial" pitchFamily="34" charset="0"/>
              <a:cs typeface="Arial" pitchFamily="34" charset="0"/>
            </a:rPr>
            <a:t>Note:</a:t>
          </a:r>
          <a:r>
            <a:rPr lang="en-US" sz="900" b="1" baseline="0">
              <a:latin typeface="Arial" pitchFamily="34" charset="0"/>
              <a:cs typeface="Arial" pitchFamily="34" charset="0"/>
            </a:rPr>
            <a:t> cells with a small red triangle in the upper right corner have comments about entering metadata.</a:t>
          </a:r>
          <a:endParaRPr lang="en-US" sz="900" b="1">
            <a:latin typeface="Arial" pitchFamily="34" charset="0"/>
            <a:cs typeface="Arial" pitchFamily="34" charset="0"/>
          </a:endParaRPr>
        </a:p>
      </xdr:txBody>
    </xdr:sp>
    <xdr:clientData/>
  </xdr:twoCellAnchor>
  <xdr:twoCellAnchor>
    <xdr:from>
      <xdr:col>0</xdr:col>
      <xdr:colOff>14605</xdr:colOff>
      <xdr:row>64</xdr:row>
      <xdr:rowOff>140335</xdr:rowOff>
    </xdr:from>
    <xdr:to>
      <xdr:col>0</xdr:col>
      <xdr:colOff>1709516</xdr:colOff>
      <xdr:row>78</xdr:row>
      <xdr:rowOff>45267</xdr:rowOff>
    </xdr:to>
    <xdr:sp macro="" textlink="">
      <xdr:nvSpPr>
        <xdr:cNvPr id="9" name="Note2">
          <a:extLst>
            <a:ext uri="{FF2B5EF4-FFF2-40B4-BE49-F238E27FC236}">
              <a16:creationId xmlns:a16="http://schemas.microsoft.com/office/drawing/2014/main" id="{A726B6EF-6D85-BE49-A572-2FF7B0BA1C4D}"/>
            </a:ext>
          </a:extLst>
        </xdr:cNvPr>
        <xdr:cNvSpPr txBox="1"/>
      </xdr:nvSpPr>
      <xdr:spPr>
        <a:xfrm>
          <a:off x="15240" y="10393680"/>
          <a:ext cx="1760220" cy="236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jtang@mbl.edu" TargetMode="External"/><Relationship Id="rId1" Type="http://schemas.openxmlformats.org/officeDocument/2006/relationships/hyperlink" Target="mailto:sunge001@fiu.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431"/>
  <sheetViews>
    <sheetView tabSelected="1" zoomScale="96" zoomScaleNormal="96" workbookViewId="0">
      <selection activeCell="E9" sqref="E9"/>
    </sheetView>
  </sheetViews>
  <sheetFormatPr defaultColWidth="8.85546875" defaultRowHeight="12.75" x14ac:dyDescent="0.2"/>
  <cols>
    <col min="1" max="1" width="26.140625" style="30" customWidth="1"/>
    <col min="2" max="2" width="46" style="27" bestFit="1" customWidth="1"/>
    <col min="3" max="4" width="30.7109375" style="29" customWidth="1"/>
    <col min="5" max="7" width="30.7109375" style="11" customWidth="1"/>
    <col min="8" max="10" width="14.42578125" style="11" customWidth="1"/>
    <col min="11" max="13" width="8.85546875" style="11"/>
    <col min="14" max="14" width="18.42578125" style="11" customWidth="1"/>
    <col min="15" max="15" width="8.85546875" style="11" customWidth="1"/>
    <col min="16" max="16384" width="8.85546875" style="11"/>
  </cols>
  <sheetData>
    <row r="1" spans="1:9" ht="18" x14ac:dyDescent="0.25">
      <c r="A1" s="1" t="s">
        <v>0</v>
      </c>
      <c r="C1" s="4"/>
      <c r="D1" s="5"/>
    </row>
    <row r="2" spans="1:9" x14ac:dyDescent="0.2">
      <c r="A2" s="28" t="s">
        <v>2</v>
      </c>
      <c r="B2" s="8" t="s">
        <v>1815</v>
      </c>
    </row>
    <row r="3" spans="1:9" x14ac:dyDescent="0.2">
      <c r="A3" s="28" t="s">
        <v>131</v>
      </c>
      <c r="B3" s="8">
        <v>2019</v>
      </c>
    </row>
    <row r="4" spans="1:9" x14ac:dyDescent="0.2">
      <c r="A4" s="28" t="s">
        <v>143</v>
      </c>
      <c r="B4" s="88" t="s">
        <v>1813</v>
      </c>
      <c r="C4" s="7"/>
    </row>
    <row r="5" spans="1:9" ht="26.25" customHeight="1" x14ac:dyDescent="0.2">
      <c r="A5" s="14" t="s">
        <v>3</v>
      </c>
      <c r="B5" s="92" t="s">
        <v>1804</v>
      </c>
      <c r="C5" s="93"/>
      <c r="D5" s="11"/>
    </row>
    <row r="6" spans="1:9" ht="12.75" customHeight="1" x14ac:dyDescent="0.2">
      <c r="A6" s="14" t="s">
        <v>35</v>
      </c>
      <c r="B6" s="11"/>
      <c r="C6" s="11"/>
      <c r="D6" s="11"/>
    </row>
    <row r="7" spans="1:9" s="29" customFormat="1" x14ac:dyDescent="0.2">
      <c r="A7" s="30"/>
      <c r="B7" s="94"/>
      <c r="C7" s="95"/>
      <c r="D7" s="95"/>
    </row>
    <row r="8" spans="1:9" s="29" customFormat="1" x14ac:dyDescent="0.2">
      <c r="A8" s="30"/>
      <c r="B8" s="63"/>
      <c r="C8" s="11"/>
      <c r="D8" s="11"/>
    </row>
    <row r="9" spans="1:9" s="29" customFormat="1" x14ac:dyDescent="0.2">
      <c r="A9" s="30"/>
      <c r="B9" s="31"/>
    </row>
    <row r="10" spans="1:9" s="29" customFormat="1" x14ac:dyDescent="0.2">
      <c r="A10" s="30"/>
      <c r="B10" s="31"/>
    </row>
    <row r="11" spans="1:9" s="29" customFormat="1" x14ac:dyDescent="0.2">
      <c r="A11" s="30"/>
      <c r="B11" s="31"/>
    </row>
    <row r="12" spans="1:9" s="29" customFormat="1" ht="30" customHeight="1" x14ac:dyDescent="0.2">
      <c r="A12" s="30"/>
      <c r="B12" s="32"/>
    </row>
    <row r="13" spans="1:9" s="29" customFormat="1" ht="15" x14ac:dyDescent="0.2">
      <c r="A13" s="30"/>
      <c r="B13" s="32"/>
    </row>
    <row r="14" spans="1:9" x14ac:dyDescent="0.2">
      <c r="A14" s="14" t="s">
        <v>1</v>
      </c>
      <c r="B14" s="33"/>
    </row>
    <row r="15" spans="1:9" x14ac:dyDescent="0.2">
      <c r="A15" s="34"/>
    </row>
    <row r="16" spans="1:9" x14ac:dyDescent="0.2">
      <c r="A16" s="15" t="s">
        <v>128</v>
      </c>
      <c r="B16" s="24" t="s">
        <v>4</v>
      </c>
      <c r="C16" s="24" t="s">
        <v>5</v>
      </c>
      <c r="D16" s="24" t="s">
        <v>6</v>
      </c>
      <c r="E16" s="24" t="s">
        <v>274</v>
      </c>
      <c r="F16" s="24" t="s">
        <v>275</v>
      </c>
      <c r="G16" s="24" t="s">
        <v>276</v>
      </c>
      <c r="H16" s="24" t="s">
        <v>277</v>
      </c>
      <c r="I16" s="24" t="s">
        <v>278</v>
      </c>
    </row>
    <row r="17" spans="1:9" x14ac:dyDescent="0.2">
      <c r="A17" s="26" t="s">
        <v>268</v>
      </c>
      <c r="B17" s="2" t="s">
        <v>269</v>
      </c>
      <c r="C17" s="2" t="s">
        <v>269</v>
      </c>
      <c r="D17" s="2" t="s">
        <v>269</v>
      </c>
      <c r="E17" s="2" t="s">
        <v>269</v>
      </c>
      <c r="F17" s="2" t="s">
        <v>271</v>
      </c>
      <c r="G17" s="2"/>
      <c r="H17" s="2"/>
      <c r="I17" s="2"/>
    </row>
    <row r="18" spans="1:9" s="10" customFormat="1" x14ac:dyDescent="0.2">
      <c r="A18" s="26" t="s">
        <v>279</v>
      </c>
      <c r="B18" s="91" t="s">
        <v>1812</v>
      </c>
      <c r="C18" s="2" t="s">
        <v>1765</v>
      </c>
      <c r="D18" s="2" t="s">
        <v>1811</v>
      </c>
      <c r="E18" s="2" t="s">
        <v>1814</v>
      </c>
      <c r="F18" s="2" t="s">
        <v>1688</v>
      </c>
      <c r="G18" s="2"/>
      <c r="H18" s="2"/>
      <c r="I18" s="2"/>
    </row>
    <row r="19" spans="1:9" s="10" customFormat="1" x14ac:dyDescent="0.2">
      <c r="A19" s="26" t="s">
        <v>7</v>
      </c>
      <c r="B19" s="2" t="s">
        <v>1648</v>
      </c>
      <c r="C19" s="2" t="s">
        <v>1652</v>
      </c>
      <c r="D19" s="2" t="s">
        <v>1759</v>
      </c>
      <c r="E19" s="2" t="s">
        <v>1650</v>
      </c>
      <c r="F19" s="2" t="s">
        <v>1689</v>
      </c>
      <c r="G19" s="2"/>
      <c r="H19" s="2"/>
      <c r="I19" s="2"/>
    </row>
    <row r="20" spans="1:9" s="10" customFormat="1" x14ac:dyDescent="0.2">
      <c r="A20" s="26" t="s">
        <v>8</v>
      </c>
      <c r="B20" s="2" t="s">
        <v>1649</v>
      </c>
      <c r="C20" s="2" t="s">
        <v>1653</v>
      </c>
      <c r="D20" s="2" t="s">
        <v>1654</v>
      </c>
      <c r="E20" s="2" t="s">
        <v>1651</v>
      </c>
      <c r="F20" s="2" t="s">
        <v>1690</v>
      </c>
      <c r="G20" s="2"/>
      <c r="H20" s="2"/>
      <c r="I20" s="2"/>
    </row>
    <row r="21" spans="1:9" s="10" customFormat="1" x14ac:dyDescent="0.2">
      <c r="A21" s="26" t="s">
        <v>280</v>
      </c>
      <c r="B21" s="2" t="s">
        <v>1691</v>
      </c>
      <c r="C21" s="2" t="s">
        <v>1766</v>
      </c>
      <c r="D21" s="2" t="s">
        <v>1807</v>
      </c>
      <c r="E21" s="2"/>
      <c r="F21" s="2" t="s">
        <v>1691</v>
      </c>
      <c r="G21" s="2"/>
      <c r="H21" s="2"/>
      <c r="I21" s="2"/>
    </row>
    <row r="22" spans="1:9" s="10" customFormat="1" ht="25.5" x14ac:dyDescent="0.2">
      <c r="A22" s="26" t="s">
        <v>9</v>
      </c>
      <c r="B22" s="2" t="s">
        <v>1692</v>
      </c>
      <c r="C22" s="2" t="s">
        <v>1767</v>
      </c>
      <c r="D22" s="2" t="s">
        <v>1806</v>
      </c>
      <c r="E22" s="2"/>
      <c r="F22" s="2" t="s">
        <v>1692</v>
      </c>
      <c r="G22" s="2"/>
      <c r="H22" s="2"/>
      <c r="I22" s="2"/>
    </row>
    <row r="23" spans="1:9" s="10" customFormat="1" x14ac:dyDescent="0.2">
      <c r="A23" s="26" t="s">
        <v>10</v>
      </c>
      <c r="B23" s="2" t="s">
        <v>1693</v>
      </c>
      <c r="C23" s="2" t="s">
        <v>1768</v>
      </c>
      <c r="D23" s="2" t="s">
        <v>1807</v>
      </c>
      <c r="E23" s="2"/>
      <c r="F23" s="2" t="s">
        <v>1693</v>
      </c>
      <c r="G23" s="2"/>
      <c r="H23" s="2"/>
      <c r="I23" s="2"/>
    </row>
    <row r="24" spans="1:9" s="10" customFormat="1" x14ac:dyDescent="0.2">
      <c r="A24" s="26" t="s">
        <v>11</v>
      </c>
      <c r="B24" s="2" t="s">
        <v>1694</v>
      </c>
      <c r="C24" s="2" t="s">
        <v>1769</v>
      </c>
      <c r="D24" s="2" t="s">
        <v>1808</v>
      </c>
      <c r="E24" s="2"/>
      <c r="F24" s="2" t="s">
        <v>1694</v>
      </c>
      <c r="G24" s="2"/>
      <c r="H24" s="2"/>
      <c r="I24" s="2"/>
    </row>
    <row r="25" spans="1:9" s="10" customFormat="1" x14ac:dyDescent="0.2">
      <c r="A25" s="26" t="s">
        <v>12</v>
      </c>
      <c r="B25" s="2" t="s">
        <v>1695</v>
      </c>
      <c r="C25" s="2" t="s">
        <v>1770</v>
      </c>
      <c r="D25" s="2" t="s">
        <v>1809</v>
      </c>
      <c r="E25" s="2"/>
      <c r="F25" s="2" t="s">
        <v>1695</v>
      </c>
      <c r="G25" s="2"/>
      <c r="H25" s="2"/>
      <c r="I25" s="2"/>
    </row>
    <row r="26" spans="1:9" s="10" customFormat="1" x14ac:dyDescent="0.2">
      <c r="A26" s="26" t="s">
        <v>13</v>
      </c>
      <c r="B26" s="2" t="s">
        <v>1696</v>
      </c>
      <c r="C26" s="2" t="s">
        <v>1771</v>
      </c>
      <c r="D26" s="2" t="s">
        <v>1810</v>
      </c>
      <c r="E26" s="2"/>
      <c r="F26" s="2" t="s">
        <v>1696</v>
      </c>
      <c r="G26" s="2"/>
      <c r="H26" s="2"/>
      <c r="I26" s="2"/>
    </row>
    <row r="27" spans="1:9" s="10" customFormat="1" x14ac:dyDescent="0.2">
      <c r="A27" s="26" t="s">
        <v>14</v>
      </c>
      <c r="B27" s="2" t="s">
        <v>1697</v>
      </c>
      <c r="C27" s="2" t="s">
        <v>1697</v>
      </c>
      <c r="D27" s="2" t="s">
        <v>1697</v>
      </c>
      <c r="E27" s="2"/>
      <c r="F27" s="2" t="s">
        <v>1697</v>
      </c>
      <c r="G27" s="2"/>
      <c r="H27" s="2"/>
      <c r="I27" s="2"/>
    </row>
    <row r="28" spans="1:9" x14ac:dyDescent="0.2">
      <c r="A28" s="3"/>
    </row>
    <row r="29" spans="1:9" x14ac:dyDescent="0.2">
      <c r="A29" s="35"/>
    </row>
    <row r="30" spans="1:9" x14ac:dyDescent="0.2">
      <c r="A30" s="16" t="s">
        <v>15</v>
      </c>
    </row>
    <row r="31" spans="1:9" hidden="1" x14ac:dyDescent="0.2">
      <c r="A31" s="36" t="s">
        <v>144</v>
      </c>
      <c r="B31" s="9"/>
      <c r="C31" s="7"/>
    </row>
    <row r="32" spans="1:9" ht="51" x14ac:dyDescent="0.2">
      <c r="A32" s="37" t="s">
        <v>16</v>
      </c>
      <c r="B32" s="33" t="s">
        <v>1805</v>
      </c>
    </row>
    <row r="33" spans="1:19" x14ac:dyDescent="0.2">
      <c r="A33" s="37" t="s">
        <v>17</v>
      </c>
      <c r="B33" s="77">
        <v>42539</v>
      </c>
    </row>
    <row r="34" spans="1:19" x14ac:dyDescent="0.2">
      <c r="A34" s="37" t="s">
        <v>18</v>
      </c>
      <c r="B34" s="78">
        <v>42601</v>
      </c>
    </row>
    <row r="35" spans="1:19" x14ac:dyDescent="0.2">
      <c r="A35" s="65" t="s">
        <v>1646</v>
      </c>
      <c r="B35" s="33"/>
    </row>
    <row r="36" spans="1:19" x14ac:dyDescent="0.2">
      <c r="A36" s="38" t="s">
        <v>20</v>
      </c>
      <c r="B36" s="33"/>
    </row>
    <row r="37" spans="1:19" x14ac:dyDescent="0.2">
      <c r="A37" s="38" t="s">
        <v>21</v>
      </c>
      <c r="B37" s="33"/>
    </row>
    <row r="38" spans="1:19" x14ac:dyDescent="0.2">
      <c r="A38" s="38" t="s">
        <v>22</v>
      </c>
      <c r="B38" s="33"/>
    </row>
    <row r="39" spans="1:19" x14ac:dyDescent="0.2">
      <c r="A39" s="38" t="s">
        <v>23</v>
      </c>
      <c r="B39" s="33"/>
    </row>
    <row r="40" spans="1:19" x14ac:dyDescent="0.2">
      <c r="A40" s="38"/>
      <c r="B40" s="33"/>
    </row>
    <row r="41" spans="1:19" x14ac:dyDescent="0.2">
      <c r="A41" s="38"/>
      <c r="B41" s="33"/>
    </row>
    <row r="42" spans="1:19" x14ac:dyDescent="0.2">
      <c r="A42" s="3"/>
      <c r="I42" s="11" t="s">
        <v>147</v>
      </c>
    </row>
    <row r="43" spans="1:19" x14ac:dyDescent="0.2">
      <c r="A43" s="16" t="s">
        <v>24</v>
      </c>
    </row>
    <row r="44" spans="1:19" ht="25.5" x14ac:dyDescent="0.2">
      <c r="A44" s="38" t="s">
        <v>1339</v>
      </c>
      <c r="B44" s="62" t="s">
        <v>1685</v>
      </c>
      <c r="C44" s="62" t="s">
        <v>1761</v>
      </c>
      <c r="D44" s="79" t="s">
        <v>1762</v>
      </c>
      <c r="E44" s="62" t="s">
        <v>1336</v>
      </c>
      <c r="F44" s="62" t="s">
        <v>1336</v>
      </c>
      <c r="G44" s="62" t="s">
        <v>1336</v>
      </c>
      <c r="H44" s="62" t="s">
        <v>1336</v>
      </c>
      <c r="I44" s="62" t="s">
        <v>1336</v>
      </c>
    </row>
    <row r="45" spans="1:19" ht="38.25" x14ac:dyDescent="0.2">
      <c r="A45" s="37" t="s">
        <v>25</v>
      </c>
      <c r="B45" s="25" t="s">
        <v>1686</v>
      </c>
      <c r="C45" s="25" t="s">
        <v>1763</v>
      </c>
      <c r="D45" s="25" t="s">
        <v>1764</v>
      </c>
      <c r="E45" s="25" t="str">
        <f t="shared" ref="E45:I45" si="0">IF(ISNA(INDEX(Sites,MATCH(E44,Site_name,0),3)),"Enter Description", INDEX(Sites,MATCH(E44,Site_name,0),3))</f>
        <v>Enter Description</v>
      </c>
      <c r="F45" s="25" t="str">
        <f t="shared" si="0"/>
        <v>Enter Description</v>
      </c>
      <c r="G45" s="25" t="str">
        <f t="shared" si="0"/>
        <v>Enter Description</v>
      </c>
      <c r="H45" s="25" t="str">
        <f t="shared" si="0"/>
        <v>Enter Description</v>
      </c>
      <c r="I45" s="25" t="str">
        <f t="shared" si="0"/>
        <v>Enter Description</v>
      </c>
      <c r="J45" s="29"/>
      <c r="K45" s="29"/>
      <c r="L45" s="29"/>
      <c r="M45" s="29"/>
      <c r="N45" s="29"/>
      <c r="O45" s="29"/>
      <c r="P45" s="29"/>
      <c r="Q45" s="29"/>
    </row>
    <row r="46" spans="1:19" x14ac:dyDescent="0.2">
      <c r="A46" s="17" t="s">
        <v>26</v>
      </c>
      <c r="C46" s="27"/>
      <c r="D46" s="27"/>
      <c r="E46" s="27"/>
      <c r="F46" s="27"/>
      <c r="G46" s="27"/>
      <c r="H46" s="27"/>
      <c r="I46" s="27"/>
      <c r="J46" s="29"/>
      <c r="K46" s="29"/>
      <c r="L46" s="29"/>
      <c r="M46" s="29"/>
      <c r="N46" s="29"/>
      <c r="O46" s="29"/>
    </row>
    <row r="47" spans="1:19" x14ac:dyDescent="0.2">
      <c r="A47" s="39" t="s">
        <v>27</v>
      </c>
      <c r="B47" s="33"/>
      <c r="C47" s="33"/>
      <c r="D47" s="33"/>
      <c r="E47" s="33"/>
      <c r="F47" s="33"/>
      <c r="G47" s="33"/>
      <c r="H47" s="33"/>
      <c r="I47" s="33"/>
    </row>
    <row r="48" spans="1:19" x14ac:dyDescent="0.2">
      <c r="A48" s="39" t="s">
        <v>28</v>
      </c>
      <c r="B48" s="40"/>
      <c r="C48" s="40"/>
      <c r="D48" s="40"/>
      <c r="E48" s="40"/>
      <c r="F48" s="40"/>
      <c r="G48" s="40"/>
      <c r="H48" s="40"/>
      <c r="I48" s="40"/>
      <c r="J48" s="29"/>
      <c r="K48" s="29"/>
      <c r="L48" s="29"/>
      <c r="M48" s="29"/>
      <c r="N48" s="29"/>
      <c r="O48" s="29"/>
      <c r="P48" s="29"/>
      <c r="Q48" s="29"/>
      <c r="R48" s="29"/>
      <c r="S48" s="29"/>
    </row>
    <row r="49" spans="1:19" x14ac:dyDescent="0.2">
      <c r="A49" s="39" t="s">
        <v>29</v>
      </c>
      <c r="B49" s="33"/>
      <c r="C49" s="33"/>
      <c r="D49" s="33"/>
      <c r="E49" s="33"/>
      <c r="F49" s="33"/>
      <c r="G49" s="33"/>
      <c r="H49" s="33"/>
      <c r="I49" s="33"/>
      <c r="J49" s="29"/>
      <c r="K49" s="29"/>
      <c r="L49" s="29"/>
      <c r="M49" s="29"/>
      <c r="N49" s="29"/>
      <c r="O49" s="29"/>
      <c r="P49" s="29"/>
      <c r="Q49" s="29"/>
      <c r="R49" s="29"/>
      <c r="S49" s="29"/>
    </row>
    <row r="50" spans="1:19" x14ac:dyDescent="0.2">
      <c r="A50" s="39" t="s">
        <v>30</v>
      </c>
      <c r="B50" s="41"/>
      <c r="C50" s="41"/>
      <c r="D50" s="41"/>
      <c r="E50" s="41"/>
      <c r="F50" s="41"/>
      <c r="G50" s="41"/>
      <c r="H50" s="41"/>
      <c r="I50" s="41"/>
      <c r="J50" s="29"/>
      <c r="K50" s="29"/>
      <c r="L50" s="29"/>
      <c r="M50" s="29"/>
      <c r="N50" s="29"/>
      <c r="O50" s="29"/>
      <c r="P50" s="29"/>
      <c r="Q50" s="29"/>
      <c r="R50" s="29"/>
      <c r="S50" s="29"/>
    </row>
    <row r="51" spans="1:19" x14ac:dyDescent="0.2">
      <c r="A51" s="18" t="s">
        <v>31</v>
      </c>
      <c r="B51" s="42"/>
      <c r="C51"/>
      <c r="D51" s="42"/>
      <c r="E51" s="42"/>
      <c r="F51" s="42"/>
      <c r="G51" s="42"/>
      <c r="H51" s="42"/>
      <c r="I51" s="42"/>
      <c r="J51" s="29"/>
      <c r="K51" s="29"/>
      <c r="L51" s="29"/>
      <c r="M51" s="29"/>
      <c r="N51" s="29"/>
      <c r="O51" s="29"/>
      <c r="P51" s="29"/>
      <c r="Q51" s="29"/>
      <c r="R51" s="29"/>
      <c r="S51" s="29"/>
    </row>
    <row r="52" spans="1:19" ht="25.5" x14ac:dyDescent="0.2">
      <c r="A52" s="38" t="s">
        <v>32</v>
      </c>
      <c r="B52" s="25">
        <v>68.628884999999997</v>
      </c>
      <c r="C52" s="25">
        <v>67.258367000000007</v>
      </c>
      <c r="D52" s="25">
        <v>69.423822999999999</v>
      </c>
      <c r="E52" s="25" t="str">
        <f t="shared" ref="E52:I52" si="1">IF(ISNA(INDEX(Sites,MATCH(E44,Site_name,0),4)),"In Decimal Degrees", INDEX(Sites,MATCH(E44,Site_name,0),4))</f>
        <v>In Decimal Degrees</v>
      </c>
      <c r="F52" s="25" t="str">
        <f t="shared" si="1"/>
        <v>In Decimal Degrees</v>
      </c>
      <c r="G52" s="25" t="str">
        <f t="shared" si="1"/>
        <v>In Decimal Degrees</v>
      </c>
      <c r="H52" s="25" t="str">
        <f t="shared" si="1"/>
        <v>In Decimal Degrees</v>
      </c>
      <c r="I52" s="25" t="str">
        <f t="shared" si="1"/>
        <v>In Decimal Degrees</v>
      </c>
    </row>
    <row r="53" spans="1:19" ht="25.5" x14ac:dyDescent="0.2">
      <c r="A53" s="38" t="s">
        <v>33</v>
      </c>
      <c r="B53" s="25">
        <v>-149.57651999999999</v>
      </c>
      <c r="C53" s="25">
        <v>-150.16825</v>
      </c>
      <c r="D53" s="25">
        <v>-148.70080799999999</v>
      </c>
      <c r="E53" s="25" t="str">
        <f t="shared" ref="E53:I53" si="2">IF(ISNA(INDEX(Sites,MATCH(E44,Site_name,0),5)),"In Decimal Degrees", INDEX(Sites,MATCH(E44,Site_name,0),5))</f>
        <v>In Decimal Degrees</v>
      </c>
      <c r="F53" s="25" t="str">
        <f t="shared" si="2"/>
        <v>In Decimal Degrees</v>
      </c>
      <c r="G53" s="25" t="str">
        <f t="shared" si="2"/>
        <v>In Decimal Degrees</v>
      </c>
      <c r="H53" s="25" t="str">
        <f t="shared" si="2"/>
        <v>In Decimal Degrees</v>
      </c>
      <c r="I53" s="25" t="str">
        <f t="shared" si="2"/>
        <v>In Decimal Degrees</v>
      </c>
      <c r="J53" s="29"/>
      <c r="K53" s="29"/>
      <c r="L53" s="29"/>
      <c r="M53" s="29"/>
      <c r="N53" s="29"/>
      <c r="O53" s="29"/>
      <c r="P53" s="29"/>
      <c r="Q53" s="29"/>
    </row>
    <row r="54" spans="1:19" x14ac:dyDescent="0.2">
      <c r="A54" s="38" t="s">
        <v>142</v>
      </c>
      <c r="B54" s="25">
        <v>759</v>
      </c>
      <c r="C54" s="25">
        <v>320</v>
      </c>
      <c r="D54" s="25">
        <v>296</v>
      </c>
      <c r="E54" s="25" t="str">
        <f t="shared" ref="E54:I54" si="3">IF(ISNA(INDEX(Sites,MATCH(E44,Site_name,0),6)),"In Meters", IF(ISBLANK(INDEX(Sites,MATCH(E44,Site_name,0),6)),"",INDEX(Sites,MATCH(E44,Site_name,0),6)))</f>
        <v>In Meters</v>
      </c>
      <c r="F54" s="25" t="str">
        <f t="shared" si="3"/>
        <v>In Meters</v>
      </c>
      <c r="G54" s="25" t="str">
        <f t="shared" si="3"/>
        <v>In Meters</v>
      </c>
      <c r="H54" s="25" t="str">
        <f t="shared" si="3"/>
        <v>In Meters</v>
      </c>
      <c r="I54" s="25" t="str">
        <f t="shared" si="3"/>
        <v>In Meters</v>
      </c>
      <c r="J54" s="29"/>
      <c r="K54" s="29"/>
      <c r="L54" s="29"/>
      <c r="M54" s="29"/>
      <c r="N54" s="29"/>
      <c r="O54" s="29"/>
      <c r="P54" s="29"/>
      <c r="Q54" s="29"/>
    </row>
    <row r="55" spans="1:19" x14ac:dyDescent="0.2">
      <c r="A55" s="38" t="s">
        <v>1338</v>
      </c>
      <c r="B55" s="61" t="str">
        <f>IF(ISNUMBER(B$52),HYPERLINK("http://maps.google.com/maps?q="&amp;B52&amp;","&amp;B53,"View on Google Map"),"")</f>
        <v>View on Google Map</v>
      </c>
      <c r="C55" s="61" t="str">
        <f t="shared" ref="C55:I55" si="4">IF(ISNUMBER(C$52),HYPERLINK("http://maps.google.com/maps?q="&amp;C52&amp;","&amp;C53,"View on Google Map"),"")</f>
        <v>View on Google Map</v>
      </c>
      <c r="D55" s="61" t="str">
        <f t="shared" si="4"/>
        <v>View on Google Map</v>
      </c>
      <c r="E55" s="61" t="str">
        <f t="shared" si="4"/>
        <v/>
      </c>
      <c r="F55" s="61" t="str">
        <f t="shared" si="4"/>
        <v/>
      </c>
      <c r="G55" s="61" t="str">
        <f t="shared" si="4"/>
        <v/>
      </c>
      <c r="H55" s="61" t="str">
        <f t="shared" si="4"/>
        <v/>
      </c>
      <c r="I55" s="61" t="str">
        <f t="shared" si="4"/>
        <v/>
      </c>
      <c r="J55" s="29"/>
      <c r="K55" s="29"/>
      <c r="L55" s="29"/>
      <c r="M55" s="29"/>
      <c r="N55" s="29"/>
      <c r="O55" s="29"/>
      <c r="P55" s="29"/>
      <c r="Q55" s="29"/>
    </row>
    <row r="56" spans="1:19" x14ac:dyDescent="0.2">
      <c r="A56" s="43"/>
      <c r="C56" s="27"/>
      <c r="D56" s="27"/>
    </row>
    <row r="57" spans="1:19" x14ac:dyDescent="0.2">
      <c r="A57" s="19" t="s">
        <v>129</v>
      </c>
      <c r="C57" s="82"/>
    </row>
    <row r="58" spans="1:19" ht="63" customHeight="1" x14ac:dyDescent="0.2">
      <c r="A58" s="44" t="s">
        <v>130</v>
      </c>
      <c r="B58" s="81" t="s">
        <v>1760</v>
      </c>
      <c r="C58" s="82"/>
    </row>
    <row r="59" spans="1:19" x14ac:dyDescent="0.2">
      <c r="A59" s="3"/>
    </row>
    <row r="60" spans="1:19" x14ac:dyDescent="0.2">
      <c r="A60" s="19" t="s">
        <v>145</v>
      </c>
      <c r="B60" s="19" t="s">
        <v>1624</v>
      </c>
      <c r="C60" s="19" t="s">
        <v>1621</v>
      </c>
      <c r="D60" s="19" t="s">
        <v>1622</v>
      </c>
    </row>
    <row r="61" spans="1:19" ht="25.5" x14ac:dyDescent="0.2">
      <c r="A61" s="45" t="s">
        <v>34</v>
      </c>
      <c r="B61" s="33" t="s">
        <v>1796</v>
      </c>
      <c r="C61" s="33" t="s">
        <v>1802</v>
      </c>
      <c r="D61" s="33" t="s">
        <v>1623</v>
      </c>
    </row>
    <row r="62" spans="1:19" x14ac:dyDescent="0.2">
      <c r="A62" s="43"/>
    </row>
    <row r="63" spans="1:19" ht="15" x14ac:dyDescent="0.2">
      <c r="B63" s="32"/>
      <c r="E63" s="29"/>
      <c r="F63" s="29"/>
      <c r="G63" s="29"/>
      <c r="H63" s="29"/>
      <c r="I63" s="29"/>
    </row>
    <row r="64" spans="1:19" s="29" customFormat="1" ht="15" x14ac:dyDescent="0.2">
      <c r="A64" s="16" t="s">
        <v>36</v>
      </c>
      <c r="B64" s="46"/>
      <c r="E64" s="11"/>
      <c r="F64" s="11"/>
      <c r="G64" s="11"/>
      <c r="H64" s="11"/>
      <c r="I64" s="11"/>
    </row>
    <row r="65" spans="1:9" x14ac:dyDescent="0.2">
      <c r="A65" s="11"/>
      <c r="B65" s="29"/>
      <c r="E65" s="29"/>
      <c r="F65" s="29"/>
      <c r="G65" s="29"/>
      <c r="H65" s="29"/>
      <c r="I65" s="29"/>
    </row>
    <row r="66" spans="1:9" s="29" customFormat="1" x14ac:dyDescent="0.2">
      <c r="A66" s="30"/>
    </row>
    <row r="67" spans="1:9" s="29" customFormat="1" x14ac:dyDescent="0.2">
      <c r="A67" s="30"/>
    </row>
    <row r="68" spans="1:9" s="29" customFormat="1" x14ac:dyDescent="0.2">
      <c r="A68" s="30"/>
    </row>
    <row r="69" spans="1:9" s="29" customFormat="1" x14ac:dyDescent="0.2">
      <c r="A69" s="30"/>
    </row>
    <row r="70" spans="1:9" s="29" customFormat="1" x14ac:dyDescent="0.2">
      <c r="A70" s="30"/>
    </row>
    <row r="71" spans="1:9" s="29" customFormat="1" x14ac:dyDescent="0.2">
      <c r="A71" s="30"/>
    </row>
    <row r="72" spans="1:9" s="29" customFormat="1" x14ac:dyDescent="0.2">
      <c r="A72" s="30"/>
    </row>
    <row r="73" spans="1:9" s="29" customFormat="1" x14ac:dyDescent="0.2">
      <c r="A73" s="30"/>
    </row>
    <row r="74" spans="1:9" s="29" customFormat="1" x14ac:dyDescent="0.2">
      <c r="A74" s="30"/>
    </row>
    <row r="75" spans="1:9" s="29" customFormat="1" x14ac:dyDescent="0.2">
      <c r="A75" s="30"/>
    </row>
    <row r="76" spans="1:9" s="29" customFormat="1" x14ac:dyDescent="0.2">
      <c r="A76" s="30"/>
    </row>
    <row r="77" spans="1:9" s="29" customFormat="1" x14ac:dyDescent="0.2">
      <c r="A77" s="30"/>
    </row>
    <row r="78" spans="1:9" s="29" customFormat="1" x14ac:dyDescent="0.2">
      <c r="A78" s="30"/>
    </row>
    <row r="79" spans="1:9" s="29" customFormat="1" x14ac:dyDescent="0.2">
      <c r="A79" s="30"/>
    </row>
    <row r="80" spans="1:9" s="29" customFormat="1" x14ac:dyDescent="0.2">
      <c r="A80" s="30"/>
    </row>
    <row r="81" spans="1:9" s="29" customFormat="1" x14ac:dyDescent="0.2">
      <c r="A81" s="30"/>
    </row>
    <row r="82" spans="1:9" s="29" customFormat="1" x14ac:dyDescent="0.2">
      <c r="A82" s="30"/>
    </row>
    <row r="83" spans="1:9" s="29" customFormat="1" x14ac:dyDescent="0.2">
      <c r="A83" s="30"/>
    </row>
    <row r="84" spans="1:9" s="29" customFormat="1" x14ac:dyDescent="0.2">
      <c r="A84" s="30"/>
    </row>
    <row r="85" spans="1:9" s="29" customFormat="1" x14ac:dyDescent="0.2">
      <c r="A85" s="30"/>
    </row>
    <row r="86" spans="1:9" s="29" customFormat="1" x14ac:dyDescent="0.2">
      <c r="A86" s="30"/>
    </row>
    <row r="87" spans="1:9" s="29" customFormat="1" x14ac:dyDescent="0.2">
      <c r="A87" s="30"/>
    </row>
    <row r="88" spans="1:9" s="29" customFormat="1" x14ac:dyDescent="0.2">
      <c r="A88" s="30"/>
    </row>
    <row r="89" spans="1:9" s="29" customFormat="1" x14ac:dyDescent="0.2">
      <c r="A89" s="30"/>
      <c r="B89" s="31"/>
    </row>
    <row r="90" spans="1:9" s="29" customFormat="1" x14ac:dyDescent="0.2">
      <c r="A90" s="30"/>
      <c r="B90" s="31"/>
    </row>
    <row r="91" spans="1:9" s="29" customFormat="1" x14ac:dyDescent="0.2">
      <c r="A91" s="30"/>
      <c r="B91" s="31"/>
    </row>
    <row r="92" spans="1:9" s="29" customFormat="1" x14ac:dyDescent="0.2">
      <c r="A92" s="30"/>
      <c r="B92" s="31"/>
    </row>
    <row r="93" spans="1:9" s="47" customFormat="1" x14ac:dyDescent="0.2">
      <c r="A93" s="30"/>
      <c r="B93" s="31"/>
      <c r="C93" s="29"/>
      <c r="D93" s="29"/>
      <c r="E93" s="29"/>
      <c r="F93" s="29"/>
      <c r="G93" s="29"/>
      <c r="H93" s="29"/>
      <c r="I93" s="29"/>
    </row>
    <row r="94" spans="1:9" s="29" customFormat="1" x14ac:dyDescent="0.2">
      <c r="A94" s="30"/>
      <c r="B94" s="31"/>
    </row>
    <row r="95" spans="1:9" s="29" customFormat="1" x14ac:dyDescent="0.2">
      <c r="A95" s="30"/>
      <c r="B95" s="31"/>
    </row>
    <row r="96" spans="1:9" s="29" customFormat="1" x14ac:dyDescent="0.2">
      <c r="A96" s="30"/>
      <c r="B96" s="31"/>
    </row>
    <row r="97" spans="1:2" s="29" customFormat="1" x14ac:dyDescent="0.2">
      <c r="A97" s="30"/>
      <c r="B97" s="31"/>
    </row>
    <row r="98" spans="1:2" s="29" customFormat="1" x14ac:dyDescent="0.2">
      <c r="A98" s="30"/>
      <c r="B98" s="31"/>
    </row>
    <row r="99" spans="1:2" s="29" customFormat="1" x14ac:dyDescent="0.2">
      <c r="A99" s="30"/>
      <c r="B99" s="31"/>
    </row>
    <row r="100" spans="1:2" s="29" customFormat="1" x14ac:dyDescent="0.2">
      <c r="A100" s="30"/>
      <c r="B100" s="31"/>
    </row>
    <row r="101" spans="1:2" s="29" customFormat="1" x14ac:dyDescent="0.2">
      <c r="A101" s="30"/>
      <c r="B101" s="31"/>
    </row>
    <row r="102" spans="1:2" s="29" customFormat="1" x14ac:dyDescent="0.2">
      <c r="A102" s="30"/>
      <c r="B102" s="31"/>
    </row>
    <row r="103" spans="1:2" s="29" customFormat="1" x14ac:dyDescent="0.2">
      <c r="A103" s="30"/>
      <c r="B103" s="31"/>
    </row>
    <row r="104" spans="1:2" s="29" customFormat="1" x14ac:dyDescent="0.2">
      <c r="A104" s="30"/>
      <c r="B104" s="31"/>
    </row>
    <row r="105" spans="1:2" s="29" customFormat="1" x14ac:dyDescent="0.2">
      <c r="A105" s="30"/>
      <c r="B105" s="31"/>
    </row>
    <row r="106" spans="1:2" s="29" customFormat="1" x14ac:dyDescent="0.2">
      <c r="A106" s="30"/>
      <c r="B106" s="31"/>
    </row>
    <row r="107" spans="1:2" s="29" customFormat="1" x14ac:dyDescent="0.2">
      <c r="A107" s="30"/>
      <c r="B107" s="31"/>
    </row>
    <row r="108" spans="1:2" s="29" customFormat="1" x14ac:dyDescent="0.2">
      <c r="A108" s="30"/>
      <c r="B108" s="31"/>
    </row>
    <row r="109" spans="1:2" s="29" customFormat="1" x14ac:dyDescent="0.2">
      <c r="A109" s="30"/>
      <c r="B109" s="31"/>
    </row>
    <row r="110" spans="1:2" s="29" customFormat="1" x14ac:dyDescent="0.2">
      <c r="A110" s="30"/>
      <c r="B110" s="31"/>
    </row>
    <row r="111" spans="1:2" s="29" customFormat="1" x14ac:dyDescent="0.2">
      <c r="A111" s="30"/>
      <c r="B111" s="31"/>
    </row>
    <row r="112" spans="1:2" s="29" customFormat="1" x14ac:dyDescent="0.2">
      <c r="A112" s="30"/>
      <c r="B112" s="31"/>
    </row>
    <row r="113" spans="1:3" s="29" customFormat="1" x14ac:dyDescent="0.2">
      <c r="A113" s="30"/>
      <c r="B113" s="31"/>
    </row>
    <row r="114" spans="1:3" s="29" customFormat="1" x14ac:dyDescent="0.2">
      <c r="A114" s="30"/>
      <c r="B114" s="31"/>
    </row>
    <row r="115" spans="1:3" s="29" customFormat="1" x14ac:dyDescent="0.2">
      <c r="A115" s="30"/>
      <c r="B115" s="31"/>
    </row>
    <row r="116" spans="1:3" s="29" customFormat="1" x14ac:dyDescent="0.2">
      <c r="A116" s="30"/>
      <c r="B116" s="31"/>
    </row>
    <row r="117" spans="1:3" s="29" customFormat="1" x14ac:dyDescent="0.2">
      <c r="A117" s="30"/>
      <c r="B117" s="31"/>
    </row>
    <row r="118" spans="1:3" s="29" customFormat="1" x14ac:dyDescent="0.2">
      <c r="A118" s="30"/>
      <c r="B118" s="31"/>
    </row>
    <row r="119" spans="1:3" s="29" customFormat="1" x14ac:dyDescent="0.2">
      <c r="A119" s="30"/>
      <c r="B119" s="31"/>
    </row>
    <row r="120" spans="1:3" s="29" customFormat="1" x14ac:dyDescent="0.2">
      <c r="A120" s="30"/>
      <c r="B120" s="31"/>
    </row>
    <row r="121" spans="1:3" s="29" customFormat="1" x14ac:dyDescent="0.2">
      <c r="A121" s="30"/>
      <c r="B121" s="31"/>
    </row>
    <row r="122" spans="1:3" s="29" customFormat="1" x14ac:dyDescent="0.2">
      <c r="A122" s="30"/>
      <c r="B122" s="31"/>
    </row>
    <row r="123" spans="1:3" s="29" customFormat="1" x14ac:dyDescent="0.2">
      <c r="A123" s="30"/>
      <c r="B123" s="31"/>
    </row>
    <row r="124" spans="1:3" s="29" customFormat="1" ht="13.5" thickBot="1" x14ac:dyDescent="0.25">
      <c r="A124" s="30"/>
      <c r="B124" s="31"/>
    </row>
    <row r="125" spans="1:3" s="29" customFormat="1" ht="13.5" thickBot="1" x14ac:dyDescent="0.25">
      <c r="A125" s="20" t="s">
        <v>141</v>
      </c>
      <c r="B125" s="48"/>
    </row>
    <row r="126" spans="1:3" s="29" customFormat="1" x14ac:dyDescent="0.2">
      <c r="A126" s="21" t="s">
        <v>148</v>
      </c>
      <c r="B126" s="49"/>
      <c r="C126" s="50"/>
    </row>
    <row r="127" spans="1:3" s="29" customFormat="1" x14ac:dyDescent="0.2">
      <c r="A127" s="22" t="s">
        <v>138</v>
      </c>
      <c r="B127" s="51"/>
      <c r="C127" s="52"/>
    </row>
    <row r="128" spans="1:3" s="29" customFormat="1" x14ac:dyDescent="0.2">
      <c r="A128" s="6" t="s">
        <v>139</v>
      </c>
      <c r="B128" s="27"/>
    </row>
    <row r="129" spans="1:16" s="29" customFormat="1" x14ac:dyDescent="0.2">
      <c r="A129" s="23" t="s">
        <v>140</v>
      </c>
      <c r="B129" s="27"/>
      <c r="K129" s="68" t="s">
        <v>282</v>
      </c>
      <c r="L129" s="11"/>
      <c r="M129" s="11"/>
      <c r="N129" s="11"/>
      <c r="O129" s="11"/>
      <c r="P129" s="11"/>
    </row>
    <row r="130" spans="1:16" s="29" customFormat="1" x14ac:dyDescent="0.2">
      <c r="A130" s="6"/>
      <c r="B130" s="27"/>
      <c r="K130" s="69" t="s">
        <v>268</v>
      </c>
      <c r="L130" s="69" t="s">
        <v>45</v>
      </c>
      <c r="M130" s="69" t="s">
        <v>42</v>
      </c>
      <c r="N130" s="69" t="s">
        <v>46</v>
      </c>
      <c r="O130" s="69" t="s">
        <v>1625</v>
      </c>
      <c r="P130" s="11"/>
    </row>
    <row r="131" spans="1:16" s="29" customFormat="1" x14ac:dyDescent="0.2">
      <c r="A131" s="6"/>
      <c r="B131" s="27"/>
      <c r="K131" s="11"/>
      <c r="L131" s="11" t="s">
        <v>37</v>
      </c>
      <c r="M131" s="70"/>
      <c r="N131" s="11"/>
      <c r="O131" s="11"/>
      <c r="P131" s="11"/>
    </row>
    <row r="132" spans="1:16" s="29" customFormat="1" x14ac:dyDescent="0.2">
      <c r="A132" s="6"/>
      <c r="B132" s="27"/>
      <c r="K132" s="11" t="s">
        <v>269</v>
      </c>
      <c r="L132" s="11" t="s">
        <v>47</v>
      </c>
      <c r="M132" s="11" t="s">
        <v>281</v>
      </c>
      <c r="N132" s="11" t="s">
        <v>132</v>
      </c>
      <c r="O132" s="11" t="s">
        <v>1623</v>
      </c>
      <c r="P132" s="11"/>
    </row>
    <row r="133" spans="1:16" s="29" customFormat="1" x14ac:dyDescent="0.2">
      <c r="A133" s="30"/>
      <c r="B133" s="27"/>
      <c r="C133" s="43"/>
      <c r="D133" s="27"/>
      <c r="E133" s="11"/>
      <c r="F133" s="11"/>
      <c r="G133" s="11"/>
      <c r="H133" s="11"/>
      <c r="I133" s="11"/>
      <c r="K133" s="11" t="s">
        <v>273</v>
      </c>
      <c r="L133" s="11" t="s">
        <v>49</v>
      </c>
      <c r="M133" s="11" t="s">
        <v>114</v>
      </c>
      <c r="N133" s="11" t="s">
        <v>48</v>
      </c>
      <c r="O133" s="11" t="s">
        <v>1626</v>
      </c>
      <c r="P133" s="11"/>
    </row>
    <row r="134" spans="1:16" x14ac:dyDescent="0.2">
      <c r="C134" s="43"/>
      <c r="D134" s="27"/>
      <c r="K134" s="11" t="s">
        <v>270</v>
      </c>
      <c r="L134" s="11" t="s">
        <v>50</v>
      </c>
      <c r="M134" s="11" t="s">
        <v>47</v>
      </c>
      <c r="N134" s="11" t="s">
        <v>149</v>
      </c>
      <c r="O134" s="11" t="s">
        <v>1627</v>
      </c>
    </row>
    <row r="135" spans="1:16" ht="15.75" x14ac:dyDescent="0.2">
      <c r="A135" s="13" t="s">
        <v>1631</v>
      </c>
      <c r="B135" s="74" t="s">
        <v>1672</v>
      </c>
      <c r="C135" s="76" t="s">
        <v>1647</v>
      </c>
      <c r="D135" s="27"/>
      <c r="I135" s="66"/>
      <c r="K135" s="11" t="s">
        <v>271</v>
      </c>
      <c r="L135" s="11" t="s">
        <v>52</v>
      </c>
      <c r="N135" s="11" t="s">
        <v>51</v>
      </c>
      <c r="O135" s="11" t="s">
        <v>1628</v>
      </c>
    </row>
    <row r="136" spans="1:16" x14ac:dyDescent="0.2">
      <c r="A136" s="73" t="s">
        <v>1630</v>
      </c>
      <c r="B136" s="72">
        <v>3</v>
      </c>
      <c r="C136" s="43"/>
      <c r="D136" s="27"/>
      <c r="I136" s="66"/>
      <c r="K136" s="11" t="s">
        <v>272</v>
      </c>
      <c r="L136" s="11" t="s">
        <v>54</v>
      </c>
      <c r="N136" s="11" t="s">
        <v>53</v>
      </c>
      <c r="O136" s="11" t="s">
        <v>1629</v>
      </c>
    </row>
    <row r="137" spans="1:16" x14ac:dyDescent="0.2">
      <c r="A137" s="38" t="s">
        <v>19</v>
      </c>
      <c r="B137" s="33">
        <v>480</v>
      </c>
    </row>
    <row r="138" spans="1:16" x14ac:dyDescent="0.2">
      <c r="A138" s="16" t="s">
        <v>38</v>
      </c>
      <c r="H138" s="66"/>
      <c r="I138" s="66"/>
      <c r="N138" s="11" t="s">
        <v>55</v>
      </c>
    </row>
    <row r="139" spans="1:16" ht="27.95" customHeight="1" x14ac:dyDescent="0.2">
      <c r="A139" s="12" t="s">
        <v>39</v>
      </c>
      <c r="B139" s="12" t="s">
        <v>40</v>
      </c>
      <c r="C139" s="12" t="s">
        <v>283</v>
      </c>
      <c r="D139" s="13" t="s">
        <v>41</v>
      </c>
      <c r="E139" s="12" t="s">
        <v>43</v>
      </c>
      <c r="F139" s="12" t="s">
        <v>146</v>
      </c>
      <c r="G139" s="12" t="s">
        <v>44</v>
      </c>
      <c r="H139" s="12" t="s">
        <v>1632</v>
      </c>
      <c r="I139" s="12" t="s">
        <v>1633</v>
      </c>
      <c r="J139" s="12" t="s">
        <v>1645</v>
      </c>
      <c r="N139" s="11" t="s">
        <v>150</v>
      </c>
    </row>
    <row r="140" spans="1:16" x14ac:dyDescent="0.2">
      <c r="A140" t="s">
        <v>1655</v>
      </c>
      <c r="B140" t="s">
        <v>1655</v>
      </c>
      <c r="C140" s="54" t="s">
        <v>47</v>
      </c>
      <c r="D140" s="54"/>
      <c r="E140" s="54" t="s">
        <v>1803</v>
      </c>
      <c r="F140" s="54"/>
      <c r="G140" s="54"/>
      <c r="H140" s="67" t="s">
        <v>295</v>
      </c>
      <c r="I140" s="67" t="s">
        <v>295</v>
      </c>
      <c r="J140" s="29"/>
      <c r="N140" s="11" t="s">
        <v>151</v>
      </c>
    </row>
    <row r="141" spans="1:16" x14ac:dyDescent="0.2">
      <c r="A141" t="s">
        <v>1656</v>
      </c>
      <c r="B141" t="s">
        <v>1718</v>
      </c>
      <c r="C141" s="85" t="s">
        <v>114</v>
      </c>
      <c r="D141" s="85" t="s">
        <v>65</v>
      </c>
      <c r="E141" s="54"/>
      <c r="F141" s="54"/>
      <c r="G141" s="54"/>
      <c r="H141" s="67">
        <v>236</v>
      </c>
      <c r="I141" s="67">
        <v>167</v>
      </c>
      <c r="J141" s="29"/>
      <c r="N141" s="11" t="s">
        <v>152</v>
      </c>
    </row>
    <row r="142" spans="1:16" x14ac:dyDescent="0.2">
      <c r="A142" t="s">
        <v>1719</v>
      </c>
      <c r="B142" t="s">
        <v>1720</v>
      </c>
      <c r="C142" s="85" t="s">
        <v>281</v>
      </c>
      <c r="D142" s="54"/>
      <c r="E142" s="54"/>
      <c r="F142" s="54"/>
      <c r="G142" s="54"/>
      <c r="H142" s="67" t="s">
        <v>295</v>
      </c>
      <c r="I142" s="67" t="s">
        <v>295</v>
      </c>
      <c r="J142" s="29"/>
      <c r="N142" s="11" t="s">
        <v>153</v>
      </c>
    </row>
    <row r="143" spans="1:16" x14ac:dyDescent="0.2">
      <c r="A143" s="11" t="s">
        <v>1738</v>
      </c>
      <c r="B143" t="s">
        <v>1772</v>
      </c>
      <c r="C143" s="54" t="s">
        <v>114</v>
      </c>
      <c r="D143" s="54" t="s">
        <v>114</v>
      </c>
      <c r="E143" s="54"/>
      <c r="F143" s="54"/>
      <c r="G143" s="54"/>
      <c r="H143" s="67"/>
      <c r="I143" s="67"/>
      <c r="J143" s="29"/>
      <c r="N143" s="11" t="s">
        <v>56</v>
      </c>
    </row>
    <row r="144" spans="1:16" x14ac:dyDescent="0.2">
      <c r="A144" t="s">
        <v>1687</v>
      </c>
      <c r="B144" t="s">
        <v>1721</v>
      </c>
      <c r="C144" s="54" t="s">
        <v>281</v>
      </c>
      <c r="D144" s="54"/>
      <c r="E144" s="54"/>
      <c r="F144" s="54"/>
      <c r="G144" s="54"/>
      <c r="H144" s="67" t="s">
        <v>295</v>
      </c>
      <c r="I144" s="67" t="s">
        <v>295</v>
      </c>
      <c r="J144" s="29"/>
      <c r="N144" s="11" t="s">
        <v>154</v>
      </c>
    </row>
    <row r="145" spans="1:14" x14ac:dyDescent="0.2">
      <c r="A145" t="s">
        <v>1722</v>
      </c>
      <c r="B145" t="s">
        <v>1723</v>
      </c>
      <c r="C145" s="54" t="s">
        <v>281</v>
      </c>
      <c r="D145" s="54"/>
      <c r="E145" s="54"/>
      <c r="F145" s="54"/>
      <c r="G145" s="54"/>
      <c r="H145" s="67" t="s">
        <v>295</v>
      </c>
      <c r="I145" s="67" t="s">
        <v>295</v>
      </c>
      <c r="J145" s="29"/>
      <c r="N145" s="11" t="s">
        <v>155</v>
      </c>
    </row>
    <row r="146" spans="1:14" x14ac:dyDescent="0.2">
      <c r="A146" t="s">
        <v>1657</v>
      </c>
      <c r="B146" t="s">
        <v>1673</v>
      </c>
      <c r="C146" s="85" t="s">
        <v>114</v>
      </c>
      <c r="D146" s="85" t="s">
        <v>58</v>
      </c>
      <c r="E146" s="54"/>
      <c r="F146" s="54"/>
      <c r="G146" s="54"/>
      <c r="H146" s="67">
        <v>20.5</v>
      </c>
      <c r="I146" s="67">
        <v>3</v>
      </c>
      <c r="J146" s="29"/>
      <c r="N146" s="11" t="s">
        <v>57</v>
      </c>
    </row>
    <row r="147" spans="1:14" x14ac:dyDescent="0.2">
      <c r="A147" t="s">
        <v>1658</v>
      </c>
      <c r="B147" t="s">
        <v>1674</v>
      </c>
      <c r="C147" s="85" t="s">
        <v>114</v>
      </c>
      <c r="D147" s="85" t="s">
        <v>58</v>
      </c>
      <c r="E147" s="54"/>
      <c r="F147" s="54"/>
      <c r="G147" s="54"/>
      <c r="H147" s="67">
        <v>15.5</v>
      </c>
      <c r="I147" s="67">
        <v>0</v>
      </c>
      <c r="J147" s="29"/>
      <c r="N147" s="11" t="s">
        <v>133</v>
      </c>
    </row>
    <row r="148" spans="1:14" x14ac:dyDescent="0.2">
      <c r="A148" t="s">
        <v>1659</v>
      </c>
      <c r="B148" t="s">
        <v>1675</v>
      </c>
      <c r="C148" s="54" t="s">
        <v>114</v>
      </c>
      <c r="D148" s="54" t="s">
        <v>58</v>
      </c>
      <c r="E148" s="54"/>
      <c r="F148" s="54"/>
      <c r="G148" s="54"/>
      <c r="H148" s="67">
        <v>27.5</v>
      </c>
      <c r="I148" s="67">
        <v>2.5</v>
      </c>
      <c r="J148" s="29"/>
      <c r="N148" s="11" t="s">
        <v>58</v>
      </c>
    </row>
    <row r="149" spans="1:14" x14ac:dyDescent="0.2">
      <c r="A149" t="s">
        <v>1660</v>
      </c>
      <c r="B149" t="s">
        <v>1676</v>
      </c>
      <c r="C149" s="54" t="s">
        <v>114</v>
      </c>
      <c r="D149" s="54" t="s">
        <v>58</v>
      </c>
      <c r="E149" s="54"/>
      <c r="F149" s="54"/>
      <c r="G149" s="54"/>
      <c r="H149" s="67">
        <v>27.5</v>
      </c>
      <c r="I149" s="67">
        <v>0</v>
      </c>
      <c r="J149" s="29"/>
      <c r="N149" s="11" t="s">
        <v>156</v>
      </c>
    </row>
    <row r="150" spans="1:14" x14ac:dyDescent="0.2">
      <c r="A150" t="s">
        <v>1661</v>
      </c>
      <c r="B150" t="s">
        <v>1677</v>
      </c>
      <c r="C150" s="54" t="s">
        <v>114</v>
      </c>
      <c r="D150" s="54" t="s">
        <v>58</v>
      </c>
      <c r="E150" s="54"/>
      <c r="F150" s="54"/>
      <c r="G150" s="54"/>
      <c r="H150" s="67">
        <v>25.5</v>
      </c>
      <c r="I150" s="67">
        <v>0.5</v>
      </c>
      <c r="J150" s="29"/>
      <c r="N150" s="11" t="s">
        <v>1607</v>
      </c>
    </row>
    <row r="151" spans="1:14" x14ac:dyDescent="0.2">
      <c r="A151" t="s">
        <v>1662</v>
      </c>
      <c r="B151" t="s">
        <v>1678</v>
      </c>
      <c r="C151" s="54" t="s">
        <v>114</v>
      </c>
      <c r="D151" s="54" t="s">
        <v>58</v>
      </c>
      <c r="E151" s="54"/>
      <c r="F151" s="54"/>
      <c r="G151" s="54"/>
      <c r="H151" s="67">
        <v>25.5</v>
      </c>
      <c r="I151" s="67">
        <v>0</v>
      </c>
      <c r="J151" s="29"/>
      <c r="N151" s="11" t="s">
        <v>157</v>
      </c>
    </row>
    <row r="152" spans="1:14" x14ac:dyDescent="0.2">
      <c r="A152" t="s">
        <v>1663</v>
      </c>
      <c r="B152" t="s">
        <v>1679</v>
      </c>
      <c r="C152" s="54" t="s">
        <v>114</v>
      </c>
      <c r="D152" s="54" t="s">
        <v>58</v>
      </c>
      <c r="E152" s="54"/>
      <c r="F152" s="54"/>
      <c r="G152" s="54"/>
      <c r="H152" s="67">
        <v>14</v>
      </c>
      <c r="I152" s="67">
        <v>0.5</v>
      </c>
      <c r="J152" s="29"/>
      <c r="N152" s="11" t="s">
        <v>59</v>
      </c>
    </row>
    <row r="153" spans="1:14" x14ac:dyDescent="0.2">
      <c r="A153" t="s">
        <v>1664</v>
      </c>
      <c r="B153" t="s">
        <v>1680</v>
      </c>
      <c r="C153" s="54" t="s">
        <v>114</v>
      </c>
      <c r="D153" s="54" t="s">
        <v>58</v>
      </c>
      <c r="E153" s="54"/>
      <c r="F153" s="54"/>
      <c r="G153" s="54"/>
      <c r="H153" s="67">
        <v>14</v>
      </c>
      <c r="I153" s="67">
        <v>0.5</v>
      </c>
      <c r="J153" s="29"/>
      <c r="N153" s="11" t="s">
        <v>158</v>
      </c>
    </row>
    <row r="154" spans="1:14" x14ac:dyDescent="0.2">
      <c r="A154" t="s">
        <v>1665</v>
      </c>
      <c r="B154" t="s">
        <v>1681</v>
      </c>
      <c r="C154" s="54" t="s">
        <v>114</v>
      </c>
      <c r="D154" s="54" t="s">
        <v>58</v>
      </c>
      <c r="E154" s="54"/>
      <c r="F154" s="54"/>
      <c r="G154" s="54"/>
      <c r="H154" s="67">
        <v>5.5</v>
      </c>
      <c r="I154" s="67">
        <v>0.5</v>
      </c>
      <c r="J154" s="29"/>
      <c r="N154" s="11" t="s">
        <v>159</v>
      </c>
    </row>
    <row r="155" spans="1:14" x14ac:dyDescent="0.2">
      <c r="A155" t="s">
        <v>1666</v>
      </c>
      <c r="B155" t="s">
        <v>1682</v>
      </c>
      <c r="C155" s="54" t="s">
        <v>114</v>
      </c>
      <c r="D155" s="54" t="s">
        <v>58</v>
      </c>
      <c r="E155" s="54"/>
      <c r="F155" s="54"/>
      <c r="G155" s="54"/>
      <c r="H155" s="67">
        <v>5.5</v>
      </c>
      <c r="I155" s="67">
        <v>0.5</v>
      </c>
      <c r="J155" s="29"/>
      <c r="N155" s="11" t="s">
        <v>160</v>
      </c>
    </row>
    <row r="156" spans="1:14" x14ac:dyDescent="0.2">
      <c r="A156" t="s">
        <v>1667</v>
      </c>
      <c r="B156" t="s">
        <v>1683</v>
      </c>
      <c r="C156" s="54" t="s">
        <v>114</v>
      </c>
      <c r="D156" s="54" t="s">
        <v>58</v>
      </c>
      <c r="E156" s="54"/>
      <c r="F156" s="54"/>
      <c r="G156" s="54"/>
      <c r="H156" s="67">
        <v>1.5</v>
      </c>
      <c r="I156" s="67">
        <v>1.5</v>
      </c>
      <c r="J156" s="29"/>
      <c r="N156" s="11" t="s">
        <v>161</v>
      </c>
    </row>
    <row r="157" spans="1:14" x14ac:dyDescent="0.2">
      <c r="A157" t="s">
        <v>1668</v>
      </c>
      <c r="B157" t="s">
        <v>1684</v>
      </c>
      <c r="C157" s="54" t="s">
        <v>114</v>
      </c>
      <c r="D157" s="54" t="s">
        <v>58</v>
      </c>
      <c r="E157" s="54"/>
      <c r="F157" s="54"/>
      <c r="G157" s="54"/>
      <c r="H157" s="67">
        <v>1.5</v>
      </c>
      <c r="I157" s="67">
        <v>1.5</v>
      </c>
      <c r="J157" s="29"/>
      <c r="N157" s="11" t="s">
        <v>134</v>
      </c>
    </row>
    <row r="158" spans="1:14" x14ac:dyDescent="0.2">
      <c r="A158" t="s">
        <v>1724</v>
      </c>
      <c r="B158" t="s">
        <v>1725</v>
      </c>
      <c r="C158" s="54" t="s">
        <v>114</v>
      </c>
      <c r="D158" s="54" t="s">
        <v>65</v>
      </c>
      <c r="E158" s="54"/>
      <c r="F158" s="54"/>
      <c r="G158" s="54"/>
      <c r="H158" s="67">
        <v>0.65</v>
      </c>
      <c r="I158" s="67">
        <v>0.38</v>
      </c>
      <c r="J158" s="29"/>
      <c r="N158" s="11" t="s">
        <v>135</v>
      </c>
    </row>
    <row r="159" spans="1:14" x14ac:dyDescent="0.2">
      <c r="A159" t="s">
        <v>1726</v>
      </c>
      <c r="B159" t="s">
        <v>1727</v>
      </c>
      <c r="C159" s="54" t="s">
        <v>114</v>
      </c>
      <c r="D159" s="85" t="s">
        <v>65</v>
      </c>
      <c r="E159" s="54"/>
      <c r="F159" s="54"/>
      <c r="G159" s="54"/>
      <c r="H159" s="67">
        <v>0.68</v>
      </c>
      <c r="I159" s="67">
        <v>0.38</v>
      </c>
      <c r="J159" s="29"/>
      <c r="N159" s="11" t="s">
        <v>1634</v>
      </c>
    </row>
    <row r="160" spans="1:14" x14ac:dyDescent="0.2">
      <c r="A160" t="s">
        <v>1728</v>
      </c>
      <c r="B160" t="s">
        <v>1729</v>
      </c>
      <c r="C160" s="54" t="s">
        <v>114</v>
      </c>
      <c r="D160" s="85" t="s">
        <v>65</v>
      </c>
      <c r="E160" s="54"/>
      <c r="F160" s="54"/>
      <c r="G160" s="54"/>
      <c r="H160" s="67">
        <v>0.64500000000000002</v>
      </c>
      <c r="I160" s="67">
        <v>0.39500000000000002</v>
      </c>
      <c r="J160" s="29"/>
      <c r="N160" s="11" t="s">
        <v>1591</v>
      </c>
    </row>
    <row r="161" spans="1:14" x14ac:dyDescent="0.2">
      <c r="A161" t="s">
        <v>1730</v>
      </c>
      <c r="B161" t="s">
        <v>1731</v>
      </c>
      <c r="C161" s="54" t="s">
        <v>114</v>
      </c>
      <c r="D161" s="85" t="s">
        <v>65</v>
      </c>
      <c r="E161" s="54"/>
      <c r="F161" s="54"/>
      <c r="G161" s="54"/>
      <c r="H161" s="67">
        <v>0.65</v>
      </c>
      <c r="I161" s="67">
        <v>0.41</v>
      </c>
      <c r="J161" s="29"/>
      <c r="N161" s="11" t="s">
        <v>60</v>
      </c>
    </row>
    <row r="162" spans="1:14" x14ac:dyDescent="0.2">
      <c r="A162" t="s">
        <v>1732</v>
      </c>
      <c r="B162" t="s">
        <v>1733</v>
      </c>
      <c r="C162" s="54" t="s">
        <v>114</v>
      </c>
      <c r="D162" s="85" t="s">
        <v>65</v>
      </c>
      <c r="E162" s="54"/>
      <c r="F162" s="54"/>
      <c r="G162" s="54"/>
      <c r="H162" s="67">
        <v>2.734333678453952</v>
      </c>
      <c r="I162" s="67">
        <v>0.52808358137046729</v>
      </c>
      <c r="J162" s="29"/>
      <c r="N162" s="11" t="s">
        <v>61</v>
      </c>
    </row>
    <row r="163" spans="1:14" x14ac:dyDescent="0.2">
      <c r="A163" t="s">
        <v>1734</v>
      </c>
      <c r="B163" t="s">
        <v>1735</v>
      </c>
      <c r="C163" s="54" t="s">
        <v>114</v>
      </c>
      <c r="D163" s="85" t="s">
        <v>65</v>
      </c>
      <c r="E163" s="54"/>
      <c r="F163" s="54"/>
      <c r="G163" s="54"/>
      <c r="H163" s="67">
        <v>2.8060642757045455</v>
      </c>
      <c r="I163" s="67">
        <v>0.59838865317577594</v>
      </c>
      <c r="J163" s="29"/>
      <c r="N163" s="11" t="s">
        <v>62</v>
      </c>
    </row>
    <row r="164" spans="1:14" ht="15" x14ac:dyDescent="0.25">
      <c r="A164" s="83" t="s">
        <v>1699</v>
      </c>
      <c r="B164" s="80" t="s">
        <v>1698</v>
      </c>
      <c r="C164" s="54" t="s">
        <v>114</v>
      </c>
      <c r="D164" s="85" t="s">
        <v>65</v>
      </c>
      <c r="E164" s="54"/>
      <c r="F164" s="54"/>
      <c r="G164" s="54"/>
      <c r="H164" s="67">
        <v>10</v>
      </c>
      <c r="I164" s="67">
        <v>3</v>
      </c>
      <c r="J164" s="29"/>
      <c r="N164" s="11" t="s">
        <v>63</v>
      </c>
    </row>
    <row r="165" spans="1:14" ht="15" x14ac:dyDescent="0.25">
      <c r="A165" s="84" t="s">
        <v>1701</v>
      </c>
      <c r="B165" s="80" t="s">
        <v>1700</v>
      </c>
      <c r="C165" s="54" t="s">
        <v>114</v>
      </c>
      <c r="D165" s="85" t="s">
        <v>65</v>
      </c>
      <c r="E165" s="54"/>
      <c r="F165" s="54"/>
      <c r="G165" s="54"/>
      <c r="H165" s="67">
        <v>10</v>
      </c>
      <c r="I165" s="67">
        <v>5</v>
      </c>
      <c r="J165" s="29"/>
      <c r="N165" s="11" t="s">
        <v>64</v>
      </c>
    </row>
    <row r="166" spans="1:14" ht="15" x14ac:dyDescent="0.25">
      <c r="A166" s="84" t="s">
        <v>1703</v>
      </c>
      <c r="B166" s="80" t="s">
        <v>1702</v>
      </c>
      <c r="C166" s="85" t="s">
        <v>114</v>
      </c>
      <c r="D166" s="85" t="s">
        <v>65</v>
      </c>
      <c r="E166" s="54"/>
      <c r="F166" s="54"/>
      <c r="G166" s="54"/>
      <c r="H166" s="67">
        <v>10</v>
      </c>
      <c r="I166" s="67">
        <v>2</v>
      </c>
      <c r="J166" s="29"/>
      <c r="N166" s="11" t="s">
        <v>65</v>
      </c>
    </row>
    <row r="167" spans="1:14" ht="15" x14ac:dyDescent="0.25">
      <c r="A167" s="84" t="s">
        <v>1705</v>
      </c>
      <c r="B167" s="80" t="s">
        <v>1704</v>
      </c>
      <c r="C167" s="85" t="s">
        <v>114</v>
      </c>
      <c r="D167" s="85" t="s">
        <v>65</v>
      </c>
      <c r="E167" s="54"/>
      <c r="F167" s="54"/>
      <c r="G167" s="54"/>
      <c r="H167" s="67">
        <v>10</v>
      </c>
      <c r="I167" s="67">
        <v>3</v>
      </c>
      <c r="J167" s="29"/>
      <c r="N167" s="11" t="s">
        <v>162</v>
      </c>
    </row>
    <row r="168" spans="1:14" ht="15" x14ac:dyDescent="0.25">
      <c r="A168" s="84" t="s">
        <v>1707</v>
      </c>
      <c r="B168" s="80" t="s">
        <v>1706</v>
      </c>
      <c r="C168" s="85" t="s">
        <v>114</v>
      </c>
      <c r="D168" s="85" t="s">
        <v>65</v>
      </c>
      <c r="E168" s="54"/>
      <c r="F168" s="54"/>
      <c r="G168" s="54"/>
      <c r="H168" s="67">
        <v>10</v>
      </c>
      <c r="I168" s="67">
        <v>0</v>
      </c>
      <c r="J168" s="29"/>
      <c r="N168" s="11" t="s">
        <v>66</v>
      </c>
    </row>
    <row r="169" spans="1:14" ht="15" x14ac:dyDescent="0.25">
      <c r="A169" s="84" t="s">
        <v>1709</v>
      </c>
      <c r="B169" s="80" t="s">
        <v>1708</v>
      </c>
      <c r="C169" s="85" t="s">
        <v>114</v>
      </c>
      <c r="D169" s="85" t="s">
        <v>65</v>
      </c>
      <c r="E169" s="54"/>
      <c r="F169" s="54"/>
      <c r="G169" s="54"/>
      <c r="H169" s="67">
        <v>10</v>
      </c>
      <c r="I169" s="67">
        <v>0</v>
      </c>
      <c r="J169" s="29"/>
      <c r="N169" s="11" t="s">
        <v>163</v>
      </c>
    </row>
    <row r="170" spans="1:14" ht="15" x14ac:dyDescent="0.25">
      <c r="A170" s="84" t="s">
        <v>1711</v>
      </c>
      <c r="B170" s="80" t="s">
        <v>1710</v>
      </c>
      <c r="C170" s="85" t="s">
        <v>114</v>
      </c>
      <c r="D170" s="85" t="s">
        <v>65</v>
      </c>
      <c r="E170" s="54"/>
      <c r="F170" s="54"/>
      <c r="G170" s="54"/>
      <c r="H170" s="67">
        <v>10</v>
      </c>
      <c r="I170" s="67">
        <v>5</v>
      </c>
      <c r="J170" s="29"/>
      <c r="N170" s="11" t="s">
        <v>164</v>
      </c>
    </row>
    <row r="171" spans="1:14" ht="15" x14ac:dyDescent="0.25">
      <c r="A171" s="84" t="s">
        <v>1713</v>
      </c>
      <c r="B171" s="80" t="s">
        <v>1712</v>
      </c>
      <c r="C171" s="85" t="s">
        <v>114</v>
      </c>
      <c r="D171" s="85" t="s">
        <v>65</v>
      </c>
      <c r="E171" s="54"/>
      <c r="F171" s="54"/>
      <c r="G171" s="54"/>
      <c r="H171" s="67">
        <v>10</v>
      </c>
      <c r="I171" s="67">
        <v>0</v>
      </c>
      <c r="J171" s="29"/>
      <c r="N171" s="11" t="s">
        <v>165</v>
      </c>
    </row>
    <row r="172" spans="1:14" ht="15" x14ac:dyDescent="0.25">
      <c r="A172" s="84" t="s">
        <v>1715</v>
      </c>
      <c r="B172" s="80" t="s">
        <v>1714</v>
      </c>
      <c r="C172" s="85" t="s">
        <v>114</v>
      </c>
      <c r="D172" s="85" t="s">
        <v>65</v>
      </c>
      <c r="E172" s="54"/>
      <c r="F172" s="54"/>
      <c r="G172" s="54"/>
      <c r="H172" s="67">
        <v>10</v>
      </c>
      <c r="I172" s="67">
        <v>3</v>
      </c>
      <c r="J172" s="29"/>
      <c r="N172" s="11" t="s">
        <v>166</v>
      </c>
    </row>
    <row r="173" spans="1:14" ht="15" x14ac:dyDescent="0.25">
      <c r="A173" s="84" t="s">
        <v>1717</v>
      </c>
      <c r="B173" s="80" t="s">
        <v>1716</v>
      </c>
      <c r="C173" s="85" t="s">
        <v>114</v>
      </c>
      <c r="D173" s="85" t="s">
        <v>65</v>
      </c>
      <c r="E173" s="54"/>
      <c r="F173" s="54"/>
      <c r="G173" s="54"/>
      <c r="H173" s="67">
        <v>10</v>
      </c>
      <c r="I173" s="67">
        <v>0</v>
      </c>
      <c r="J173" s="29"/>
      <c r="N173" s="11" t="s">
        <v>167</v>
      </c>
    </row>
    <row r="174" spans="1:14" ht="15" x14ac:dyDescent="0.25">
      <c r="A174" s="84" t="s">
        <v>1736</v>
      </c>
      <c r="B174" s="80" t="s">
        <v>1737</v>
      </c>
      <c r="C174" s="85" t="s">
        <v>114</v>
      </c>
      <c r="D174" s="85" t="s">
        <v>65</v>
      </c>
      <c r="E174" s="54"/>
      <c r="F174" s="54"/>
      <c r="G174" s="54"/>
      <c r="H174" s="67">
        <v>0</v>
      </c>
      <c r="I174" s="67">
        <v>0</v>
      </c>
      <c r="J174" s="29"/>
      <c r="N174" s="11" t="s">
        <v>168</v>
      </c>
    </row>
    <row r="175" spans="1:14" x14ac:dyDescent="0.2">
      <c r="A175" s="75"/>
      <c r="B175" s="54"/>
      <c r="C175" s="54"/>
      <c r="D175" s="54"/>
      <c r="E175" s="54"/>
      <c r="F175" s="54"/>
      <c r="G175" s="54"/>
      <c r="H175" s="67" t="str">
        <f ca="1">IF(OFFSET(Data_Type,ROW()-ROW(Data_Type),0)="number",_xlfn.AGGREGATE(4,6,(OFFSET(INDIRECT("'"&amp;OFFSET(Name_of_Data_Sheet,0,1)&amp;"'!A1"),1,ROW()-ROW(Data_Type)-1,OFFSET(Number_of_Data_Records,0,1)))),"")</f>
        <v/>
      </c>
      <c r="I175" s="67" t="str">
        <f ca="1">IF(OFFSET(Data_Type,ROW()-ROW(Data_Type),0)="number",_xlfn.AGGREGATE(5,6,(OFFSET(INDIRECT("'"&amp;OFFSET(Name_of_Data_Sheet,0,1)&amp;"'!A2"),1,ROW()-ROW(Data_Type)-1,OFFSET(Number_of_Data_Records,0,1)))),"")</f>
        <v/>
      </c>
      <c r="J175" s="29"/>
      <c r="N175" s="11" t="s">
        <v>169</v>
      </c>
    </row>
    <row r="176" spans="1:14" x14ac:dyDescent="0.2">
      <c r="A176" s="75" t="str">
        <f ca="1">IFERROR(IF(INDIRECT(ADDRESS(1,ROW()-ROW(Variable_Name),,,DataSheet1))=0,"",INDIRECT(ADDRESS(1,ROW()-ROW(Variable_Name),,,DataSheet1))),"")</f>
        <v/>
      </c>
      <c r="B176" s="54"/>
      <c r="C176" s="54"/>
      <c r="D176" s="54"/>
      <c r="E176" s="54"/>
      <c r="F176" s="54"/>
      <c r="G176" s="54"/>
      <c r="H176" s="67" t="str">
        <f ca="1">IF(OFFSET(Data_Type,ROW()-ROW(Data_Type),0)="number",_xlfn.AGGREGATE(4,6,(OFFSET(INDIRECT("'"&amp;OFFSET(Name_of_Data_Sheet,0,1)&amp;"'!A1"),1,ROW()-ROW(Data_Type)-1,OFFSET(Number_of_Data_Records,0,1)))),"")</f>
        <v/>
      </c>
      <c r="I176" s="67" t="str">
        <f ca="1">IF(OFFSET(Data_Type,ROW()-ROW(Data_Type),0)="number",_xlfn.AGGREGATE(5,6,(OFFSET(INDIRECT("'"&amp;OFFSET(Name_of_Data_Sheet,0,1)&amp;"'!A2"),1,ROW()-ROW(Data_Type)-1,OFFSET(Number_of_Data_Records,0,1)))),"")</f>
        <v/>
      </c>
      <c r="J176" s="29"/>
      <c r="N176" s="11" t="s">
        <v>170</v>
      </c>
    </row>
    <row r="177" spans="1:14" x14ac:dyDescent="0.2">
      <c r="A177" s="75" t="str">
        <f ca="1">IFERROR(IF(INDIRECT(ADDRESS(1,ROW()-ROW(Variable_Name),,,DataSheet1))=0,"",INDIRECT(ADDRESS(1,ROW()-ROW(Variable_Name),,,DataSheet1))),"")</f>
        <v/>
      </c>
      <c r="B177" s="54"/>
      <c r="C177" s="54"/>
      <c r="D177" s="54"/>
      <c r="E177" s="54"/>
      <c r="F177" s="54"/>
      <c r="G177" s="54"/>
      <c r="H177" s="67" t="str">
        <f ca="1">IF(OFFSET(Data_Type,ROW()-ROW(Data_Type),0)="number",_xlfn.AGGREGATE(4,6,(OFFSET(INDIRECT("'"&amp;OFFSET(Name_of_Data_Sheet,0,1)&amp;"'!A1"),1,ROW()-ROW(Data_Type)-1,OFFSET(Number_of_Data_Records,0,1)))),"")</f>
        <v/>
      </c>
      <c r="I177" s="67" t="str">
        <f ca="1">IF(OFFSET(Data_Type,ROW()-ROW(Data_Type),0)="number",_xlfn.AGGREGATE(5,6,(OFFSET(INDIRECT("'"&amp;OFFSET(Name_of_Data_Sheet,0,1)&amp;"'!A2"),1,ROW()-ROW(Data_Type)-1,OFFSET(Number_of_Data_Records,0,1)))),"")</f>
        <v/>
      </c>
      <c r="J177" s="29"/>
      <c r="N177" s="11" t="s">
        <v>171</v>
      </c>
    </row>
    <row r="178" spans="1:14" ht="15.75" x14ac:dyDescent="0.2">
      <c r="A178" s="13" t="s">
        <v>1631</v>
      </c>
      <c r="B178" s="74" t="s">
        <v>1795</v>
      </c>
      <c r="C178" s="76" t="s">
        <v>1647</v>
      </c>
      <c r="D178" s="27"/>
      <c r="I178" s="66"/>
      <c r="N178" s="11" t="s">
        <v>172</v>
      </c>
    </row>
    <row r="179" spans="1:14" x14ac:dyDescent="0.2">
      <c r="A179" s="73" t="s">
        <v>1630</v>
      </c>
      <c r="B179" s="72">
        <v>3</v>
      </c>
      <c r="C179" s="43"/>
      <c r="D179" s="27"/>
      <c r="I179" s="66"/>
      <c r="N179" s="11" t="s">
        <v>173</v>
      </c>
    </row>
    <row r="180" spans="1:14" x14ac:dyDescent="0.2">
      <c r="A180" s="38" t="s">
        <v>19</v>
      </c>
      <c r="B180" s="33">
        <v>480</v>
      </c>
      <c r="N180" s="11" t="s">
        <v>1635</v>
      </c>
    </row>
    <row r="181" spans="1:14" x14ac:dyDescent="0.2">
      <c r="A181" s="16" t="s">
        <v>38</v>
      </c>
      <c r="H181" s="66"/>
      <c r="I181" s="66"/>
      <c r="N181" s="11" t="s">
        <v>174</v>
      </c>
    </row>
    <row r="182" spans="1:14" ht="25.5" x14ac:dyDescent="0.2">
      <c r="A182" s="12" t="s">
        <v>39</v>
      </c>
      <c r="B182" s="12" t="s">
        <v>40</v>
      </c>
      <c r="C182" s="12" t="s">
        <v>283</v>
      </c>
      <c r="D182" s="13" t="s">
        <v>41</v>
      </c>
      <c r="E182" s="12" t="s">
        <v>43</v>
      </c>
      <c r="F182" s="12" t="s">
        <v>146</v>
      </c>
      <c r="G182" s="12" t="s">
        <v>44</v>
      </c>
      <c r="H182" s="12" t="s">
        <v>1632</v>
      </c>
      <c r="I182" s="12" t="s">
        <v>1633</v>
      </c>
      <c r="J182" s="12" t="s">
        <v>1645</v>
      </c>
      <c r="N182" s="11" t="s">
        <v>175</v>
      </c>
    </row>
    <row r="183" spans="1:14" x14ac:dyDescent="0.2">
      <c r="A183" t="s">
        <v>1655</v>
      </c>
      <c r="B183" t="s">
        <v>1655</v>
      </c>
      <c r="C183" s="54" t="s">
        <v>47</v>
      </c>
      <c r="D183" s="54"/>
      <c r="E183" s="54" t="s">
        <v>1801</v>
      </c>
      <c r="F183" s="54"/>
      <c r="G183" s="54"/>
      <c r="H183" s="67" t="s">
        <v>295</v>
      </c>
      <c r="I183" s="67" t="s">
        <v>295</v>
      </c>
      <c r="J183" s="29"/>
      <c r="N183" s="11" t="s">
        <v>176</v>
      </c>
    </row>
    <row r="184" spans="1:14" x14ac:dyDescent="0.2">
      <c r="A184" t="s">
        <v>1656</v>
      </c>
      <c r="B184" t="s">
        <v>1718</v>
      </c>
      <c r="C184" s="85" t="s">
        <v>114</v>
      </c>
      <c r="D184" s="85" t="s">
        <v>65</v>
      </c>
      <c r="E184" s="54"/>
      <c r="F184" s="54"/>
      <c r="G184" s="54"/>
      <c r="H184" s="67">
        <v>236</v>
      </c>
      <c r="I184" s="67">
        <v>167</v>
      </c>
      <c r="J184" s="29"/>
      <c r="N184" s="11" t="s">
        <v>177</v>
      </c>
    </row>
    <row r="185" spans="1:14" x14ac:dyDescent="0.2">
      <c r="A185" t="s">
        <v>1719</v>
      </c>
      <c r="B185" t="s">
        <v>1720</v>
      </c>
      <c r="C185" s="85" t="s">
        <v>281</v>
      </c>
      <c r="D185" s="54"/>
      <c r="E185" s="54"/>
      <c r="F185" s="54"/>
      <c r="G185" s="54"/>
      <c r="H185" s="67" t="s">
        <v>295</v>
      </c>
      <c r="I185" s="67" t="s">
        <v>295</v>
      </c>
      <c r="J185" s="29"/>
      <c r="N185" s="11" t="s">
        <v>1592</v>
      </c>
    </row>
    <row r="186" spans="1:14" x14ac:dyDescent="0.2">
      <c r="A186" s="11" t="s">
        <v>1738</v>
      </c>
      <c r="B186" t="s">
        <v>1772</v>
      </c>
      <c r="C186" s="54" t="s">
        <v>114</v>
      </c>
      <c r="D186" s="54" t="s">
        <v>114</v>
      </c>
      <c r="E186" s="54"/>
      <c r="F186" s="54"/>
      <c r="G186" s="54"/>
      <c r="H186" s="67"/>
      <c r="I186" s="67"/>
      <c r="J186" s="29"/>
      <c r="N186" s="11" t="s">
        <v>67</v>
      </c>
    </row>
    <row r="187" spans="1:14" x14ac:dyDescent="0.2">
      <c r="A187" t="s">
        <v>1687</v>
      </c>
      <c r="B187" t="s">
        <v>1721</v>
      </c>
      <c r="C187" s="54" t="s">
        <v>281</v>
      </c>
      <c r="D187" s="54"/>
      <c r="E187" s="54"/>
      <c r="F187" s="54"/>
      <c r="G187" s="54"/>
      <c r="H187" s="67" t="s">
        <v>295</v>
      </c>
      <c r="I187" s="67" t="s">
        <v>295</v>
      </c>
      <c r="J187" s="29"/>
      <c r="N187" s="11" t="s">
        <v>178</v>
      </c>
    </row>
    <row r="188" spans="1:14" x14ac:dyDescent="0.2">
      <c r="A188" t="s">
        <v>1722</v>
      </c>
      <c r="B188" t="s">
        <v>1723</v>
      </c>
      <c r="C188" s="54" t="s">
        <v>281</v>
      </c>
      <c r="D188" s="54"/>
      <c r="E188" s="54"/>
      <c r="F188" s="54"/>
      <c r="G188" s="54"/>
      <c r="H188" s="67" t="s">
        <v>295</v>
      </c>
      <c r="I188" s="67" t="s">
        <v>295</v>
      </c>
      <c r="J188" s="29"/>
      <c r="N188" s="11" t="s">
        <v>179</v>
      </c>
    </row>
    <row r="189" spans="1:14" x14ac:dyDescent="0.2">
      <c r="A189" t="s">
        <v>1657</v>
      </c>
      <c r="B189" t="s">
        <v>1673</v>
      </c>
      <c r="C189" s="85" t="s">
        <v>114</v>
      </c>
      <c r="D189" s="85" t="s">
        <v>58</v>
      </c>
      <c r="E189" s="54"/>
      <c r="F189" s="54"/>
      <c r="G189" s="54"/>
      <c r="H189" s="67">
        <v>16</v>
      </c>
      <c r="I189" s="67">
        <v>7</v>
      </c>
      <c r="J189" s="29"/>
      <c r="N189" s="11" t="s">
        <v>136</v>
      </c>
    </row>
    <row r="190" spans="1:14" x14ac:dyDescent="0.2">
      <c r="A190" t="s">
        <v>1658</v>
      </c>
      <c r="B190" t="s">
        <v>1674</v>
      </c>
      <c r="C190" s="85" t="s">
        <v>114</v>
      </c>
      <c r="D190" s="85" t="s">
        <v>58</v>
      </c>
      <c r="E190" s="54"/>
      <c r="F190" s="54"/>
      <c r="G190" s="54"/>
      <c r="H190" s="67">
        <v>15.5</v>
      </c>
      <c r="I190" s="67">
        <v>0</v>
      </c>
      <c r="J190" s="29"/>
      <c r="N190" s="11" t="s">
        <v>180</v>
      </c>
    </row>
    <row r="191" spans="1:14" x14ac:dyDescent="0.2">
      <c r="A191" t="s">
        <v>1659</v>
      </c>
      <c r="B191" t="s">
        <v>1675</v>
      </c>
      <c r="C191" s="54" t="s">
        <v>114</v>
      </c>
      <c r="D191" s="54" t="s">
        <v>58</v>
      </c>
      <c r="E191" s="54"/>
      <c r="F191" s="54"/>
      <c r="G191" s="54"/>
      <c r="H191" s="67">
        <v>27.5</v>
      </c>
      <c r="I191" s="67">
        <v>2.5</v>
      </c>
      <c r="J191" s="29"/>
      <c r="N191" s="11" t="s">
        <v>68</v>
      </c>
    </row>
    <row r="192" spans="1:14" x14ac:dyDescent="0.2">
      <c r="A192" t="s">
        <v>1660</v>
      </c>
      <c r="B192" t="s">
        <v>1676</v>
      </c>
      <c r="C192" s="54" t="s">
        <v>114</v>
      </c>
      <c r="D192" s="54" t="s">
        <v>58</v>
      </c>
      <c r="E192" s="54"/>
      <c r="F192" s="54"/>
      <c r="G192" s="54"/>
      <c r="H192" s="67">
        <v>27.5</v>
      </c>
      <c r="I192" s="67">
        <v>0</v>
      </c>
      <c r="J192" s="29"/>
      <c r="N192" s="11" t="s">
        <v>69</v>
      </c>
    </row>
    <row r="193" spans="1:14" x14ac:dyDescent="0.2">
      <c r="A193" t="s">
        <v>1661</v>
      </c>
      <c r="B193" t="s">
        <v>1677</v>
      </c>
      <c r="C193" s="54" t="s">
        <v>114</v>
      </c>
      <c r="D193" s="54" t="s">
        <v>58</v>
      </c>
      <c r="E193" s="54"/>
      <c r="F193" s="54"/>
      <c r="G193" s="54"/>
      <c r="H193" s="67">
        <v>25.5</v>
      </c>
      <c r="I193" s="67">
        <v>0.5</v>
      </c>
      <c r="J193" s="29"/>
      <c r="N193" s="11" t="s">
        <v>70</v>
      </c>
    </row>
    <row r="194" spans="1:14" x14ac:dyDescent="0.2">
      <c r="A194" t="s">
        <v>1662</v>
      </c>
      <c r="B194" t="s">
        <v>1678</v>
      </c>
      <c r="C194" s="54" t="s">
        <v>114</v>
      </c>
      <c r="D194" s="54" t="s">
        <v>58</v>
      </c>
      <c r="E194" s="54"/>
      <c r="F194" s="54"/>
      <c r="G194" s="54"/>
      <c r="H194" s="67">
        <v>25.5</v>
      </c>
      <c r="I194" s="67">
        <v>0.5</v>
      </c>
      <c r="J194" s="29"/>
      <c r="N194" s="11" t="s">
        <v>71</v>
      </c>
    </row>
    <row r="195" spans="1:14" x14ac:dyDescent="0.2">
      <c r="A195" t="s">
        <v>1663</v>
      </c>
      <c r="B195" t="s">
        <v>1679</v>
      </c>
      <c r="C195" s="54" t="s">
        <v>114</v>
      </c>
      <c r="D195" s="54" t="s">
        <v>58</v>
      </c>
      <c r="E195" s="54"/>
      <c r="F195" s="54"/>
      <c r="G195" s="54"/>
      <c r="H195" s="67">
        <v>14</v>
      </c>
      <c r="I195" s="67">
        <v>0.5</v>
      </c>
      <c r="J195" s="29"/>
      <c r="N195" s="11" t="s">
        <v>181</v>
      </c>
    </row>
    <row r="196" spans="1:14" x14ac:dyDescent="0.2">
      <c r="A196" t="s">
        <v>1664</v>
      </c>
      <c r="B196" t="s">
        <v>1680</v>
      </c>
      <c r="C196" s="54" t="s">
        <v>114</v>
      </c>
      <c r="D196" s="54" t="s">
        <v>58</v>
      </c>
      <c r="E196" s="54"/>
      <c r="F196" s="54"/>
      <c r="G196" s="54"/>
      <c r="H196" s="67">
        <v>14</v>
      </c>
      <c r="I196" s="67">
        <v>0.5</v>
      </c>
      <c r="J196" s="29"/>
      <c r="N196" s="11" t="s">
        <v>182</v>
      </c>
    </row>
    <row r="197" spans="1:14" x14ac:dyDescent="0.2">
      <c r="A197" t="s">
        <v>1665</v>
      </c>
      <c r="B197" t="s">
        <v>1681</v>
      </c>
      <c r="C197" s="54" t="s">
        <v>114</v>
      </c>
      <c r="D197" s="54" t="s">
        <v>58</v>
      </c>
      <c r="E197" s="54"/>
      <c r="F197" s="54"/>
      <c r="G197" s="54"/>
      <c r="H197" s="67">
        <v>5.5</v>
      </c>
      <c r="I197" s="67">
        <v>1</v>
      </c>
      <c r="J197" s="29"/>
      <c r="N197" s="11" t="s">
        <v>183</v>
      </c>
    </row>
    <row r="198" spans="1:14" x14ac:dyDescent="0.2">
      <c r="A198" t="s">
        <v>1666</v>
      </c>
      <c r="B198" t="s">
        <v>1682</v>
      </c>
      <c r="C198" s="54" t="s">
        <v>114</v>
      </c>
      <c r="D198" s="54" t="s">
        <v>58</v>
      </c>
      <c r="E198" s="54"/>
      <c r="F198" s="54"/>
      <c r="G198" s="54"/>
      <c r="H198" s="67">
        <v>5.5</v>
      </c>
      <c r="I198" s="67">
        <v>1</v>
      </c>
      <c r="J198" s="29"/>
      <c r="N198" s="11" t="s">
        <v>1608</v>
      </c>
    </row>
    <row r="199" spans="1:14" x14ac:dyDescent="0.2">
      <c r="A199" t="s">
        <v>1667</v>
      </c>
      <c r="B199" t="s">
        <v>1683</v>
      </c>
      <c r="C199" s="54" t="s">
        <v>114</v>
      </c>
      <c r="D199" s="54" t="s">
        <v>58</v>
      </c>
      <c r="E199" s="54"/>
      <c r="F199" s="54"/>
      <c r="G199" s="54"/>
      <c r="H199" s="67">
        <v>0</v>
      </c>
      <c r="I199" s="67">
        <v>0</v>
      </c>
      <c r="J199" s="29"/>
      <c r="N199" s="11" t="s">
        <v>72</v>
      </c>
    </row>
    <row r="200" spans="1:14" x14ac:dyDescent="0.2">
      <c r="A200" t="s">
        <v>1668</v>
      </c>
      <c r="B200" t="s">
        <v>1684</v>
      </c>
      <c r="C200" s="54" t="s">
        <v>114</v>
      </c>
      <c r="D200" s="54" t="s">
        <v>58</v>
      </c>
      <c r="E200" s="54"/>
      <c r="F200" s="54"/>
      <c r="G200" s="54"/>
      <c r="H200" s="67">
        <v>0</v>
      </c>
      <c r="I200" s="67">
        <v>0</v>
      </c>
      <c r="J200" s="29"/>
      <c r="N200" s="11" t="s">
        <v>73</v>
      </c>
    </row>
    <row r="201" spans="1:14" x14ac:dyDescent="0.2">
      <c r="A201" t="s">
        <v>1724</v>
      </c>
      <c r="B201" t="s">
        <v>1725</v>
      </c>
      <c r="C201" s="54" t="s">
        <v>114</v>
      </c>
      <c r="D201" s="54" t="s">
        <v>65</v>
      </c>
      <c r="E201" s="54"/>
      <c r="F201" s="54"/>
      <c r="G201" s="54"/>
      <c r="H201" s="67">
        <v>0.65</v>
      </c>
      <c r="I201" s="67">
        <v>0.38</v>
      </c>
      <c r="J201" s="29"/>
      <c r="N201" s="11" t="s">
        <v>184</v>
      </c>
    </row>
    <row r="202" spans="1:14" x14ac:dyDescent="0.2">
      <c r="A202" t="s">
        <v>1726</v>
      </c>
      <c r="B202" t="s">
        <v>1727</v>
      </c>
      <c r="C202" s="54" t="s">
        <v>114</v>
      </c>
      <c r="D202" s="85" t="s">
        <v>65</v>
      </c>
      <c r="E202" s="54"/>
      <c r="F202" s="54"/>
      <c r="G202" s="54"/>
      <c r="H202" s="67">
        <v>0.68</v>
      </c>
      <c r="I202" s="67">
        <v>0.38</v>
      </c>
      <c r="J202" s="29"/>
      <c r="N202" s="11" t="s">
        <v>185</v>
      </c>
    </row>
    <row r="203" spans="1:14" x14ac:dyDescent="0.2">
      <c r="A203" t="s">
        <v>1728</v>
      </c>
      <c r="B203" t="s">
        <v>1729</v>
      </c>
      <c r="C203" s="54" t="s">
        <v>114</v>
      </c>
      <c r="D203" s="85" t="s">
        <v>65</v>
      </c>
      <c r="E203" s="54"/>
      <c r="F203" s="54"/>
      <c r="G203" s="54"/>
      <c r="H203" s="67">
        <v>0.64500000000000002</v>
      </c>
      <c r="I203" s="67">
        <v>0.39500000000000002</v>
      </c>
      <c r="J203" s="29"/>
      <c r="N203" s="11" t="s">
        <v>186</v>
      </c>
    </row>
    <row r="204" spans="1:14" x14ac:dyDescent="0.2">
      <c r="A204" t="s">
        <v>1730</v>
      </c>
      <c r="B204" t="s">
        <v>1731</v>
      </c>
      <c r="C204" s="54" t="s">
        <v>114</v>
      </c>
      <c r="D204" s="85" t="s">
        <v>65</v>
      </c>
      <c r="E204" s="54"/>
      <c r="F204" s="54"/>
      <c r="G204" s="54"/>
      <c r="H204" s="67">
        <v>0.65</v>
      </c>
      <c r="I204" s="67">
        <v>0.41</v>
      </c>
      <c r="J204" s="29"/>
      <c r="N204" s="11" t="s">
        <v>1636</v>
      </c>
    </row>
    <row r="205" spans="1:14" x14ac:dyDescent="0.2">
      <c r="A205" t="s">
        <v>1732</v>
      </c>
      <c r="B205" t="s">
        <v>1733</v>
      </c>
      <c r="C205" s="54" t="s">
        <v>114</v>
      </c>
      <c r="D205" s="85" t="s">
        <v>65</v>
      </c>
      <c r="E205" s="54"/>
      <c r="F205" s="54"/>
      <c r="G205" s="54"/>
      <c r="H205" s="67">
        <v>2.734333678453952</v>
      </c>
      <c r="I205" s="67">
        <v>0.52808358137046729</v>
      </c>
      <c r="J205" s="29"/>
      <c r="N205" s="11" t="s">
        <v>187</v>
      </c>
    </row>
    <row r="206" spans="1:14" x14ac:dyDescent="0.2">
      <c r="A206" t="s">
        <v>1734</v>
      </c>
      <c r="B206" t="s">
        <v>1735</v>
      </c>
      <c r="C206" s="54" t="s">
        <v>114</v>
      </c>
      <c r="D206" s="85" t="s">
        <v>65</v>
      </c>
      <c r="E206" s="54"/>
      <c r="F206" s="54"/>
      <c r="G206" s="54"/>
      <c r="H206" s="67">
        <v>2.8060642757045455</v>
      </c>
      <c r="I206" s="67">
        <v>0.59838865317577594</v>
      </c>
      <c r="J206" s="29"/>
      <c r="N206" s="11" t="s">
        <v>188</v>
      </c>
    </row>
    <row r="207" spans="1:14" ht="15" x14ac:dyDescent="0.25">
      <c r="A207" s="83" t="s">
        <v>1699</v>
      </c>
      <c r="B207" s="80" t="s">
        <v>1698</v>
      </c>
      <c r="C207" s="54" t="s">
        <v>114</v>
      </c>
      <c r="D207" s="85" t="s">
        <v>65</v>
      </c>
      <c r="E207" s="54"/>
      <c r="F207" s="54"/>
      <c r="G207" s="54"/>
      <c r="H207" s="67">
        <v>10</v>
      </c>
      <c r="I207" s="67">
        <v>3</v>
      </c>
      <c r="J207" s="29"/>
      <c r="N207" s="11" t="s">
        <v>189</v>
      </c>
    </row>
    <row r="208" spans="1:14" ht="15" x14ac:dyDescent="0.25">
      <c r="A208" s="84" t="s">
        <v>1701</v>
      </c>
      <c r="B208" s="80" t="s">
        <v>1700</v>
      </c>
      <c r="C208" s="54" t="s">
        <v>114</v>
      </c>
      <c r="D208" s="85" t="s">
        <v>65</v>
      </c>
      <c r="E208" s="54"/>
      <c r="F208" s="54"/>
      <c r="G208" s="54"/>
      <c r="H208" s="67">
        <v>10</v>
      </c>
      <c r="I208" s="67">
        <v>5</v>
      </c>
      <c r="J208" s="29"/>
      <c r="N208" s="11" t="s">
        <v>190</v>
      </c>
    </row>
    <row r="209" spans="1:14" ht="15" x14ac:dyDescent="0.25">
      <c r="A209" s="84" t="s">
        <v>1703</v>
      </c>
      <c r="B209" s="80" t="s">
        <v>1702</v>
      </c>
      <c r="C209" s="85" t="s">
        <v>114</v>
      </c>
      <c r="D209" s="85" t="s">
        <v>65</v>
      </c>
      <c r="E209" s="54"/>
      <c r="F209" s="54"/>
      <c r="G209" s="54"/>
      <c r="H209" s="67">
        <v>10</v>
      </c>
      <c r="I209" s="67">
        <v>2</v>
      </c>
      <c r="J209" s="29"/>
      <c r="N209" s="11" t="s">
        <v>1340</v>
      </c>
    </row>
    <row r="210" spans="1:14" ht="15" x14ac:dyDescent="0.25">
      <c r="A210" s="84" t="s">
        <v>1705</v>
      </c>
      <c r="B210" s="80" t="s">
        <v>1704</v>
      </c>
      <c r="C210" s="85" t="s">
        <v>114</v>
      </c>
      <c r="D210" s="85" t="s">
        <v>65</v>
      </c>
      <c r="E210" s="54"/>
      <c r="F210" s="54"/>
      <c r="G210" s="54"/>
      <c r="H210" s="67">
        <v>10</v>
      </c>
      <c r="I210" s="67">
        <v>3</v>
      </c>
      <c r="J210" s="29"/>
      <c r="N210" s="11" t="s">
        <v>74</v>
      </c>
    </row>
    <row r="211" spans="1:14" ht="15" x14ac:dyDescent="0.25">
      <c r="A211" s="84" t="s">
        <v>1707</v>
      </c>
      <c r="B211" s="80" t="s">
        <v>1706</v>
      </c>
      <c r="C211" s="85" t="s">
        <v>114</v>
      </c>
      <c r="D211" s="85" t="s">
        <v>65</v>
      </c>
      <c r="E211" s="54"/>
      <c r="F211" s="54"/>
      <c r="G211" s="54"/>
      <c r="H211" s="67">
        <v>10</v>
      </c>
      <c r="I211" s="67">
        <v>0</v>
      </c>
      <c r="J211" s="29"/>
      <c r="N211" s="11" t="s">
        <v>75</v>
      </c>
    </row>
    <row r="212" spans="1:14" ht="15" x14ac:dyDescent="0.25">
      <c r="A212" s="84" t="s">
        <v>1709</v>
      </c>
      <c r="B212" s="80" t="s">
        <v>1708</v>
      </c>
      <c r="C212" s="85" t="s">
        <v>114</v>
      </c>
      <c r="D212" s="85" t="s">
        <v>65</v>
      </c>
      <c r="E212" s="54"/>
      <c r="F212" s="54"/>
      <c r="G212" s="54"/>
      <c r="H212" s="67">
        <v>10</v>
      </c>
      <c r="I212" s="67">
        <v>0</v>
      </c>
      <c r="J212" s="29"/>
      <c r="N212" s="11" t="s">
        <v>76</v>
      </c>
    </row>
    <row r="213" spans="1:14" ht="15" x14ac:dyDescent="0.25">
      <c r="A213" s="84" t="s">
        <v>1711</v>
      </c>
      <c r="B213" s="80" t="s">
        <v>1710</v>
      </c>
      <c r="C213" s="85" t="s">
        <v>114</v>
      </c>
      <c r="D213" s="85" t="s">
        <v>65</v>
      </c>
      <c r="E213" s="54"/>
      <c r="F213" s="54"/>
      <c r="G213" s="54"/>
      <c r="H213" s="67">
        <v>10</v>
      </c>
      <c r="I213" s="67">
        <v>5</v>
      </c>
      <c r="J213" s="29"/>
      <c r="N213" s="11" t="s">
        <v>191</v>
      </c>
    </row>
    <row r="214" spans="1:14" ht="15" x14ac:dyDescent="0.25">
      <c r="A214" s="84" t="s">
        <v>1713</v>
      </c>
      <c r="B214" s="80" t="s">
        <v>1712</v>
      </c>
      <c r="C214" s="85" t="s">
        <v>114</v>
      </c>
      <c r="D214" s="85" t="s">
        <v>65</v>
      </c>
      <c r="E214" s="54"/>
      <c r="F214" s="54"/>
      <c r="G214" s="54"/>
      <c r="H214" s="67">
        <v>10</v>
      </c>
      <c r="I214" s="67">
        <v>0</v>
      </c>
      <c r="J214" s="29"/>
      <c r="N214" s="11" t="s">
        <v>192</v>
      </c>
    </row>
    <row r="215" spans="1:14" ht="15" x14ac:dyDescent="0.25">
      <c r="A215" s="84" t="s">
        <v>1715</v>
      </c>
      <c r="B215" s="80" t="s">
        <v>1714</v>
      </c>
      <c r="C215" s="85" t="s">
        <v>114</v>
      </c>
      <c r="D215" s="85" t="s">
        <v>65</v>
      </c>
      <c r="E215" s="54"/>
      <c r="F215" s="54"/>
      <c r="G215" s="54"/>
      <c r="H215" s="67">
        <v>10</v>
      </c>
      <c r="I215" s="67">
        <v>3</v>
      </c>
      <c r="J215" s="29"/>
      <c r="N215" s="11" t="s">
        <v>77</v>
      </c>
    </row>
    <row r="216" spans="1:14" ht="15" x14ac:dyDescent="0.25">
      <c r="A216" s="84" t="s">
        <v>1717</v>
      </c>
      <c r="B216" s="80" t="s">
        <v>1716</v>
      </c>
      <c r="C216" s="85" t="s">
        <v>114</v>
      </c>
      <c r="D216" s="85" t="s">
        <v>65</v>
      </c>
      <c r="E216" s="54"/>
      <c r="F216" s="54"/>
      <c r="G216" s="54"/>
      <c r="H216" s="67">
        <v>10</v>
      </c>
      <c r="I216" s="67">
        <v>0</v>
      </c>
      <c r="J216" s="29"/>
      <c r="N216" s="11" t="s">
        <v>78</v>
      </c>
    </row>
    <row r="217" spans="1:14" ht="15" x14ac:dyDescent="0.25">
      <c r="A217" s="84" t="s">
        <v>1736</v>
      </c>
      <c r="B217" s="80" t="s">
        <v>1737</v>
      </c>
      <c r="C217" s="85" t="s">
        <v>114</v>
      </c>
      <c r="D217" s="85" t="s">
        <v>65</v>
      </c>
      <c r="E217" s="54"/>
      <c r="F217" s="54"/>
      <c r="G217" s="54"/>
      <c r="H217" s="67">
        <v>0</v>
      </c>
      <c r="I217" s="67">
        <v>0</v>
      </c>
      <c r="J217" s="29"/>
      <c r="N217" s="11" t="s">
        <v>79</v>
      </c>
    </row>
    <row r="218" spans="1:14" x14ac:dyDescent="0.2">
      <c r="A218" s="75" t="str">
        <f t="shared" ref="A218:A268" ca="1" si="5">IFERROR(IF(INDIRECT(ADDRESS(1,ROW()-ROW(Variable_Name),,,DataSheet1))=0,"",INDIRECT(ADDRESS(1,ROW()-ROW(Variable_Name),,,DataSheet1))),"")</f>
        <v/>
      </c>
      <c r="B218" s="54"/>
      <c r="C218" s="54"/>
      <c r="D218" s="54"/>
      <c r="E218" s="54"/>
      <c r="F218" s="54"/>
      <c r="G218" s="54"/>
      <c r="H218" s="67" t="str">
        <f t="shared" ref="H218:H268" ca="1" si="6">IF(OFFSET(Data_Type,ROW()-ROW(Data_Type),0)="number",_xlfn.AGGREGATE(4,6,(OFFSET(INDIRECT("'"&amp;OFFSET(Name_of_Data_Sheet,0,1)&amp;"'!A1"),1,ROW()-ROW(Data_Type)-1,OFFSET(Number_of_Data_Records,0,1)))),"")</f>
        <v/>
      </c>
      <c r="I218" s="67" t="str">
        <f t="shared" ref="I218:I268" ca="1" si="7">IF(OFFSET(Data_Type,ROW()-ROW(Data_Type),0)="number",_xlfn.AGGREGATE(5,6,(OFFSET(INDIRECT("'"&amp;OFFSET(Name_of_Data_Sheet,0,1)&amp;"'!A2"),1,ROW()-ROW(Data_Type)-1,OFFSET(Number_of_Data_Records,0,1)))),"")</f>
        <v/>
      </c>
      <c r="J218" s="29"/>
      <c r="N218" s="11" t="s">
        <v>80</v>
      </c>
    </row>
    <row r="219" spans="1:14" x14ac:dyDescent="0.2">
      <c r="A219" s="75" t="str">
        <f t="shared" ca="1" si="5"/>
        <v/>
      </c>
      <c r="B219" s="54"/>
      <c r="C219" s="54"/>
      <c r="D219" s="54"/>
      <c r="E219" s="54"/>
      <c r="F219" s="54"/>
      <c r="G219" s="54"/>
      <c r="H219" s="67" t="str">
        <f t="shared" ca="1" si="6"/>
        <v/>
      </c>
      <c r="I219" s="67" t="str">
        <f t="shared" ca="1" si="7"/>
        <v/>
      </c>
      <c r="J219" s="29"/>
      <c r="N219" s="11" t="s">
        <v>137</v>
      </c>
    </row>
    <row r="220" spans="1:14" x14ac:dyDescent="0.2">
      <c r="A220" s="75" t="str">
        <f t="shared" ca="1" si="5"/>
        <v/>
      </c>
      <c r="B220" s="54"/>
      <c r="C220" s="54"/>
      <c r="D220" s="54"/>
      <c r="E220" s="54"/>
      <c r="F220" s="54"/>
      <c r="G220" s="54"/>
      <c r="H220" s="67" t="str">
        <f t="shared" ca="1" si="6"/>
        <v/>
      </c>
      <c r="I220" s="67" t="str">
        <f t="shared" ca="1" si="7"/>
        <v/>
      </c>
      <c r="J220" s="29"/>
      <c r="N220" s="11" t="s">
        <v>1593</v>
      </c>
    </row>
    <row r="221" spans="1:14" x14ac:dyDescent="0.2">
      <c r="A221" s="75" t="str">
        <f t="shared" ca="1" si="5"/>
        <v/>
      </c>
      <c r="B221" s="54"/>
      <c r="C221" s="54"/>
      <c r="D221" s="54"/>
      <c r="E221" s="54"/>
      <c r="F221" s="54"/>
      <c r="G221" s="54"/>
      <c r="H221" s="67" t="str">
        <f t="shared" ca="1" si="6"/>
        <v/>
      </c>
      <c r="I221" s="67" t="str">
        <f t="shared" ca="1" si="7"/>
        <v/>
      </c>
      <c r="J221" s="29"/>
      <c r="N221" s="11" t="s">
        <v>81</v>
      </c>
    </row>
    <row r="222" spans="1:14" x14ac:dyDescent="0.2">
      <c r="A222" s="75" t="str">
        <f t="shared" ca="1" si="5"/>
        <v/>
      </c>
      <c r="B222" s="54"/>
      <c r="C222" s="54"/>
      <c r="D222" s="54"/>
      <c r="E222" s="54"/>
      <c r="F222" s="54"/>
      <c r="G222" s="54"/>
      <c r="H222" s="67" t="str">
        <f t="shared" ca="1" si="6"/>
        <v/>
      </c>
      <c r="I222" s="67" t="str">
        <f t="shared" ca="1" si="7"/>
        <v/>
      </c>
      <c r="J222" s="29"/>
      <c r="N222" s="11" t="s">
        <v>1637</v>
      </c>
    </row>
    <row r="223" spans="1:14" x14ac:dyDescent="0.2">
      <c r="A223" s="75" t="str">
        <f t="shared" ca="1" si="5"/>
        <v/>
      </c>
      <c r="B223" s="54"/>
      <c r="C223" s="54"/>
      <c r="D223" s="54"/>
      <c r="E223" s="54"/>
      <c r="F223" s="54"/>
      <c r="G223" s="54"/>
      <c r="H223" s="67" t="str">
        <f t="shared" ca="1" si="6"/>
        <v/>
      </c>
      <c r="I223" s="67" t="str">
        <f t="shared" ca="1" si="7"/>
        <v/>
      </c>
      <c r="J223" s="29"/>
      <c r="N223" s="11" t="s">
        <v>193</v>
      </c>
    </row>
    <row r="224" spans="1:14" x14ac:dyDescent="0.2">
      <c r="A224" s="75" t="str">
        <f t="shared" ca="1" si="5"/>
        <v/>
      </c>
      <c r="B224" s="54"/>
      <c r="C224" s="54"/>
      <c r="D224" s="54"/>
      <c r="E224" s="54"/>
      <c r="F224" s="54"/>
      <c r="G224" s="54"/>
      <c r="H224" s="67" t="str">
        <f t="shared" ca="1" si="6"/>
        <v/>
      </c>
      <c r="I224" s="67" t="str">
        <f t="shared" ca="1" si="7"/>
        <v/>
      </c>
      <c r="J224" s="29"/>
      <c r="N224" s="11" t="s">
        <v>1609</v>
      </c>
    </row>
    <row r="225" spans="1:14" x14ac:dyDescent="0.2">
      <c r="A225" s="75" t="str">
        <f t="shared" ca="1" si="5"/>
        <v/>
      </c>
      <c r="B225" s="54"/>
      <c r="C225" s="54"/>
      <c r="D225" s="54"/>
      <c r="E225" s="54"/>
      <c r="F225" s="54"/>
      <c r="G225" s="54"/>
      <c r="H225" s="67" t="str">
        <f t="shared" ca="1" si="6"/>
        <v/>
      </c>
      <c r="I225" s="67" t="str">
        <f t="shared" ca="1" si="7"/>
        <v/>
      </c>
      <c r="J225" s="29"/>
      <c r="N225" s="11" t="s">
        <v>194</v>
      </c>
    </row>
    <row r="226" spans="1:14" x14ac:dyDescent="0.2">
      <c r="A226" s="75" t="str">
        <f t="shared" ca="1" si="5"/>
        <v/>
      </c>
      <c r="B226" s="54"/>
      <c r="C226" s="54"/>
      <c r="D226" s="54"/>
      <c r="E226" s="54"/>
      <c r="F226" s="54"/>
      <c r="G226" s="54"/>
      <c r="H226" s="67" t="str">
        <f t="shared" ca="1" si="6"/>
        <v/>
      </c>
      <c r="I226" s="67" t="str">
        <f t="shared" ca="1" si="7"/>
        <v/>
      </c>
      <c r="J226" s="29"/>
      <c r="N226" s="11" t="s">
        <v>82</v>
      </c>
    </row>
    <row r="227" spans="1:14" x14ac:dyDescent="0.2">
      <c r="A227" s="75" t="str">
        <f t="shared" ca="1" si="5"/>
        <v/>
      </c>
      <c r="B227" s="54"/>
      <c r="C227" s="54"/>
      <c r="D227" s="54"/>
      <c r="E227" s="54"/>
      <c r="F227" s="54"/>
      <c r="G227" s="54"/>
      <c r="H227" s="67" t="str">
        <f t="shared" ca="1" si="6"/>
        <v/>
      </c>
      <c r="I227" s="67" t="str">
        <f t="shared" ca="1" si="7"/>
        <v/>
      </c>
      <c r="J227" s="29"/>
      <c r="N227" s="11" t="s">
        <v>83</v>
      </c>
    </row>
    <row r="228" spans="1:14" x14ac:dyDescent="0.2">
      <c r="A228" s="75" t="str">
        <f t="shared" ca="1" si="5"/>
        <v/>
      </c>
      <c r="B228" s="54"/>
      <c r="C228" s="54"/>
      <c r="D228" s="54"/>
      <c r="E228" s="54"/>
      <c r="F228" s="54"/>
      <c r="G228" s="54"/>
      <c r="H228" s="67" t="str">
        <f t="shared" ca="1" si="6"/>
        <v/>
      </c>
      <c r="I228" s="67" t="str">
        <f t="shared" ca="1" si="7"/>
        <v/>
      </c>
      <c r="J228" s="29"/>
      <c r="N228" s="11" t="s">
        <v>84</v>
      </c>
    </row>
    <row r="229" spans="1:14" x14ac:dyDescent="0.2">
      <c r="A229" s="75" t="str">
        <f t="shared" ca="1" si="5"/>
        <v/>
      </c>
      <c r="B229" s="54"/>
      <c r="C229" s="54"/>
      <c r="D229" s="54"/>
      <c r="E229" s="54"/>
      <c r="F229" s="54"/>
      <c r="G229" s="54"/>
      <c r="H229" s="67" t="str">
        <f t="shared" ca="1" si="6"/>
        <v/>
      </c>
      <c r="I229" s="67" t="str">
        <f t="shared" ca="1" si="7"/>
        <v/>
      </c>
      <c r="J229" s="29"/>
      <c r="N229" s="11" t="s">
        <v>85</v>
      </c>
    </row>
    <row r="230" spans="1:14" x14ac:dyDescent="0.2">
      <c r="A230" s="75" t="str">
        <f t="shared" ca="1" si="5"/>
        <v/>
      </c>
      <c r="B230" s="54"/>
      <c r="C230" s="54"/>
      <c r="D230" s="54"/>
      <c r="E230" s="54"/>
      <c r="F230" s="54"/>
      <c r="G230" s="54"/>
      <c r="H230" s="67" t="str">
        <f t="shared" ca="1" si="6"/>
        <v/>
      </c>
      <c r="I230" s="67" t="str">
        <f t="shared" ca="1" si="7"/>
        <v/>
      </c>
      <c r="J230" s="29"/>
      <c r="N230" s="11" t="s">
        <v>1341</v>
      </c>
    </row>
    <row r="231" spans="1:14" x14ac:dyDescent="0.2">
      <c r="A231" s="75" t="str">
        <f t="shared" ca="1" si="5"/>
        <v/>
      </c>
      <c r="B231" s="54"/>
      <c r="C231" s="54"/>
      <c r="D231" s="54"/>
      <c r="E231" s="54"/>
      <c r="F231" s="54"/>
      <c r="G231" s="54"/>
      <c r="H231" s="67" t="str">
        <f t="shared" ca="1" si="6"/>
        <v/>
      </c>
      <c r="I231" s="67" t="str">
        <f t="shared" ca="1" si="7"/>
        <v/>
      </c>
      <c r="J231" s="29"/>
      <c r="N231" s="11" t="s">
        <v>86</v>
      </c>
    </row>
    <row r="232" spans="1:14" x14ac:dyDescent="0.2">
      <c r="A232" s="75" t="str">
        <f t="shared" ca="1" si="5"/>
        <v/>
      </c>
      <c r="B232" s="54"/>
      <c r="C232" s="54"/>
      <c r="D232" s="54"/>
      <c r="E232" s="54"/>
      <c r="F232" s="54"/>
      <c r="G232" s="54"/>
      <c r="H232" s="67" t="str">
        <f t="shared" ca="1" si="6"/>
        <v/>
      </c>
      <c r="I232" s="67" t="str">
        <f t="shared" ca="1" si="7"/>
        <v/>
      </c>
      <c r="J232" s="29"/>
      <c r="N232" s="11" t="s">
        <v>87</v>
      </c>
    </row>
    <row r="233" spans="1:14" x14ac:dyDescent="0.2">
      <c r="A233" s="75" t="str">
        <f t="shared" ca="1" si="5"/>
        <v/>
      </c>
      <c r="B233" s="54"/>
      <c r="C233" s="54"/>
      <c r="D233" s="54"/>
      <c r="E233" s="54"/>
      <c r="F233" s="54"/>
      <c r="G233" s="54"/>
      <c r="H233" s="67" t="str">
        <f t="shared" ca="1" si="6"/>
        <v/>
      </c>
      <c r="I233" s="67" t="str">
        <f t="shared" ca="1" si="7"/>
        <v/>
      </c>
      <c r="J233" s="29"/>
      <c r="N233" s="11" t="s">
        <v>88</v>
      </c>
    </row>
    <row r="234" spans="1:14" x14ac:dyDescent="0.2">
      <c r="A234" s="75" t="str">
        <f t="shared" ca="1" si="5"/>
        <v/>
      </c>
      <c r="B234" s="54"/>
      <c r="C234" s="54"/>
      <c r="D234" s="54"/>
      <c r="E234" s="54"/>
      <c r="F234" s="54"/>
      <c r="G234" s="54"/>
      <c r="H234" s="67" t="str">
        <f t="shared" ca="1" si="6"/>
        <v/>
      </c>
      <c r="I234" s="67" t="str">
        <f t="shared" ca="1" si="7"/>
        <v/>
      </c>
      <c r="J234" s="29"/>
      <c r="N234" s="11" t="s">
        <v>89</v>
      </c>
    </row>
    <row r="235" spans="1:14" x14ac:dyDescent="0.2">
      <c r="A235" s="75" t="str">
        <f t="shared" ca="1" si="5"/>
        <v/>
      </c>
      <c r="B235" s="54"/>
      <c r="C235" s="54"/>
      <c r="D235" s="54"/>
      <c r="E235" s="54"/>
      <c r="F235" s="54"/>
      <c r="G235" s="54"/>
      <c r="H235" s="67" t="str">
        <f t="shared" ca="1" si="6"/>
        <v/>
      </c>
      <c r="I235" s="67" t="str">
        <f t="shared" ca="1" si="7"/>
        <v/>
      </c>
      <c r="J235" s="29"/>
      <c r="N235" s="11" t="s">
        <v>90</v>
      </c>
    </row>
    <row r="236" spans="1:14" x14ac:dyDescent="0.2">
      <c r="A236" s="75" t="str">
        <f t="shared" ca="1" si="5"/>
        <v/>
      </c>
      <c r="B236" s="54"/>
      <c r="C236" s="54"/>
      <c r="D236" s="54"/>
      <c r="E236" s="54"/>
      <c r="F236" s="54"/>
      <c r="G236" s="54"/>
      <c r="H236" s="67" t="str">
        <f t="shared" ca="1" si="6"/>
        <v/>
      </c>
      <c r="I236" s="67" t="str">
        <f t="shared" ca="1" si="7"/>
        <v/>
      </c>
      <c r="J236" s="29"/>
      <c r="N236" s="11" t="s">
        <v>91</v>
      </c>
    </row>
    <row r="237" spans="1:14" x14ac:dyDescent="0.2">
      <c r="A237" s="75" t="str">
        <f t="shared" ca="1" si="5"/>
        <v/>
      </c>
      <c r="B237" s="54"/>
      <c r="C237" s="54"/>
      <c r="D237" s="54"/>
      <c r="E237" s="54"/>
      <c r="F237" s="54"/>
      <c r="G237" s="54"/>
      <c r="H237" s="67" t="str">
        <f t="shared" ca="1" si="6"/>
        <v/>
      </c>
      <c r="I237" s="67" t="str">
        <f t="shared" ca="1" si="7"/>
        <v/>
      </c>
      <c r="J237" s="29"/>
      <c r="N237" s="11" t="s">
        <v>195</v>
      </c>
    </row>
    <row r="238" spans="1:14" x14ac:dyDescent="0.2">
      <c r="A238" s="75" t="str">
        <f t="shared" ca="1" si="5"/>
        <v/>
      </c>
      <c r="B238" s="54"/>
      <c r="C238" s="54"/>
      <c r="D238" s="54"/>
      <c r="E238" s="54"/>
      <c r="F238" s="54"/>
      <c r="G238" s="54"/>
      <c r="H238" s="67" t="str">
        <f t="shared" ca="1" si="6"/>
        <v/>
      </c>
      <c r="I238" s="67" t="str">
        <f t="shared" ca="1" si="7"/>
        <v/>
      </c>
      <c r="J238" s="29"/>
      <c r="N238" s="11" t="s">
        <v>1342</v>
      </c>
    </row>
    <row r="239" spans="1:14" x14ac:dyDescent="0.2">
      <c r="A239" s="75" t="str">
        <f t="shared" ca="1" si="5"/>
        <v/>
      </c>
      <c r="B239" s="54"/>
      <c r="C239" s="54"/>
      <c r="D239" s="54"/>
      <c r="E239" s="54"/>
      <c r="F239" s="54"/>
      <c r="G239" s="54"/>
      <c r="H239" s="67" t="str">
        <f t="shared" ca="1" si="6"/>
        <v/>
      </c>
      <c r="I239" s="67" t="str">
        <f t="shared" ca="1" si="7"/>
        <v/>
      </c>
      <c r="J239" s="29"/>
      <c r="N239" s="11" t="s">
        <v>1638</v>
      </c>
    </row>
    <row r="240" spans="1:14" x14ac:dyDescent="0.2">
      <c r="A240" s="75" t="str">
        <f t="shared" ca="1" si="5"/>
        <v/>
      </c>
      <c r="B240" s="54"/>
      <c r="C240" s="54"/>
      <c r="D240" s="54"/>
      <c r="E240" s="54"/>
      <c r="F240" s="54"/>
      <c r="G240" s="54"/>
      <c r="H240" s="67" t="str">
        <f t="shared" ca="1" si="6"/>
        <v/>
      </c>
      <c r="I240" s="67" t="str">
        <f t="shared" ca="1" si="7"/>
        <v/>
      </c>
      <c r="J240" s="29"/>
      <c r="N240" s="11" t="s">
        <v>196</v>
      </c>
    </row>
    <row r="241" spans="1:14" x14ac:dyDescent="0.2">
      <c r="A241" s="75" t="str">
        <f t="shared" ca="1" si="5"/>
        <v/>
      </c>
      <c r="B241" s="54"/>
      <c r="C241" s="54"/>
      <c r="D241" s="54"/>
      <c r="E241" s="54"/>
      <c r="F241" s="54"/>
      <c r="G241" s="54"/>
      <c r="H241" s="67" t="str">
        <f t="shared" ca="1" si="6"/>
        <v/>
      </c>
      <c r="I241" s="67" t="str">
        <f t="shared" ca="1" si="7"/>
        <v/>
      </c>
      <c r="J241" s="29"/>
      <c r="N241" s="11" t="s">
        <v>197</v>
      </c>
    </row>
    <row r="242" spans="1:14" x14ac:dyDescent="0.2">
      <c r="A242" s="75" t="str">
        <f t="shared" ca="1" si="5"/>
        <v/>
      </c>
      <c r="B242" s="54"/>
      <c r="C242" s="54"/>
      <c r="D242" s="54"/>
      <c r="E242" s="54"/>
      <c r="F242" s="54"/>
      <c r="G242" s="54"/>
      <c r="H242" s="67" t="str">
        <f t="shared" ca="1" si="6"/>
        <v/>
      </c>
      <c r="I242" s="67" t="str">
        <f t="shared" ca="1" si="7"/>
        <v/>
      </c>
      <c r="J242" s="29"/>
      <c r="N242" s="11" t="s">
        <v>198</v>
      </c>
    </row>
    <row r="243" spans="1:14" x14ac:dyDescent="0.2">
      <c r="A243" s="75" t="str">
        <f t="shared" ca="1" si="5"/>
        <v/>
      </c>
      <c r="B243" s="54"/>
      <c r="C243" s="54"/>
      <c r="D243" s="54"/>
      <c r="E243" s="54"/>
      <c r="F243" s="54"/>
      <c r="G243" s="54"/>
      <c r="H243" s="67" t="str">
        <f t="shared" ca="1" si="6"/>
        <v/>
      </c>
      <c r="I243" s="67" t="str">
        <f t="shared" ca="1" si="7"/>
        <v/>
      </c>
      <c r="J243" s="29"/>
      <c r="N243" s="11" t="s">
        <v>1343</v>
      </c>
    </row>
    <row r="244" spans="1:14" x14ac:dyDescent="0.2">
      <c r="A244" s="75" t="str">
        <f t="shared" ca="1" si="5"/>
        <v/>
      </c>
      <c r="B244" s="54"/>
      <c r="C244" s="54"/>
      <c r="D244" s="54"/>
      <c r="E244" s="54"/>
      <c r="F244" s="54"/>
      <c r="G244" s="54"/>
      <c r="H244" s="67" t="str">
        <f t="shared" ca="1" si="6"/>
        <v/>
      </c>
      <c r="I244" s="67" t="str">
        <f t="shared" ca="1" si="7"/>
        <v/>
      </c>
      <c r="J244" s="29"/>
      <c r="N244" s="11" t="s">
        <v>199</v>
      </c>
    </row>
    <row r="245" spans="1:14" x14ac:dyDescent="0.2">
      <c r="A245" s="75" t="str">
        <f t="shared" ca="1" si="5"/>
        <v/>
      </c>
      <c r="B245" s="54"/>
      <c r="C245" s="54"/>
      <c r="D245" s="54"/>
      <c r="E245" s="54"/>
      <c r="F245" s="54"/>
      <c r="G245" s="54"/>
      <c r="H245" s="67" t="str">
        <f t="shared" ca="1" si="6"/>
        <v/>
      </c>
      <c r="I245" s="67" t="str">
        <f t="shared" ca="1" si="7"/>
        <v/>
      </c>
      <c r="J245" s="29"/>
      <c r="N245" s="11" t="s">
        <v>200</v>
      </c>
    </row>
    <row r="246" spans="1:14" x14ac:dyDescent="0.2">
      <c r="A246" s="75" t="str">
        <f t="shared" ca="1" si="5"/>
        <v/>
      </c>
      <c r="B246" s="54"/>
      <c r="C246" s="54"/>
      <c r="D246" s="54"/>
      <c r="E246" s="54"/>
      <c r="F246" s="54"/>
      <c r="G246" s="54"/>
      <c r="H246" s="67" t="str">
        <f t="shared" ca="1" si="6"/>
        <v/>
      </c>
      <c r="I246" s="67" t="str">
        <f t="shared" ca="1" si="7"/>
        <v/>
      </c>
      <c r="J246" s="29"/>
      <c r="N246" s="11" t="s">
        <v>1639</v>
      </c>
    </row>
    <row r="247" spans="1:14" x14ac:dyDescent="0.2">
      <c r="A247" s="75" t="str">
        <f t="shared" ca="1" si="5"/>
        <v/>
      </c>
      <c r="B247" s="54"/>
      <c r="C247" s="54"/>
      <c r="D247" s="54"/>
      <c r="E247" s="54"/>
      <c r="F247" s="54"/>
      <c r="G247" s="54"/>
      <c r="H247" s="67" t="str">
        <f t="shared" ca="1" si="6"/>
        <v/>
      </c>
      <c r="I247" s="67" t="str">
        <f t="shared" ca="1" si="7"/>
        <v/>
      </c>
      <c r="J247" s="29"/>
      <c r="N247" s="11" t="s">
        <v>1594</v>
      </c>
    </row>
    <row r="248" spans="1:14" x14ac:dyDescent="0.2">
      <c r="A248" s="75" t="str">
        <f t="shared" ca="1" si="5"/>
        <v/>
      </c>
      <c r="B248" s="54"/>
      <c r="C248" s="54"/>
      <c r="D248" s="54"/>
      <c r="E248" s="54"/>
      <c r="F248" s="54"/>
      <c r="G248" s="54"/>
      <c r="H248" s="67" t="str">
        <f t="shared" ca="1" si="6"/>
        <v/>
      </c>
      <c r="I248" s="67" t="str">
        <f t="shared" ca="1" si="7"/>
        <v/>
      </c>
      <c r="J248" s="29"/>
      <c r="N248" s="11" t="s">
        <v>201</v>
      </c>
    </row>
    <row r="249" spans="1:14" x14ac:dyDescent="0.2">
      <c r="A249" s="75" t="str">
        <f t="shared" ca="1" si="5"/>
        <v/>
      </c>
      <c r="B249" s="54"/>
      <c r="C249" s="54"/>
      <c r="D249" s="54"/>
      <c r="E249" s="54"/>
      <c r="F249" s="54"/>
      <c r="G249" s="54"/>
      <c r="H249" s="67" t="str">
        <f t="shared" ca="1" si="6"/>
        <v/>
      </c>
      <c r="I249" s="67" t="str">
        <f t="shared" ca="1" si="7"/>
        <v/>
      </c>
      <c r="J249" s="29"/>
      <c r="N249" s="11" t="s">
        <v>202</v>
      </c>
    </row>
    <row r="250" spans="1:14" x14ac:dyDescent="0.2">
      <c r="A250" s="75" t="str">
        <f t="shared" ca="1" si="5"/>
        <v/>
      </c>
      <c r="B250" s="54"/>
      <c r="C250" s="54"/>
      <c r="D250" s="54"/>
      <c r="E250" s="54"/>
      <c r="F250" s="54"/>
      <c r="G250" s="54"/>
      <c r="H250" s="67" t="str">
        <f t="shared" ca="1" si="6"/>
        <v/>
      </c>
      <c r="I250" s="67" t="str">
        <f t="shared" ca="1" si="7"/>
        <v/>
      </c>
      <c r="J250" s="29"/>
      <c r="N250" s="11" t="s">
        <v>203</v>
      </c>
    </row>
    <row r="251" spans="1:14" x14ac:dyDescent="0.2">
      <c r="A251" s="75" t="str">
        <f t="shared" ca="1" si="5"/>
        <v/>
      </c>
      <c r="B251" s="54"/>
      <c r="C251" s="54"/>
      <c r="D251" s="54"/>
      <c r="E251" s="54"/>
      <c r="F251" s="54"/>
      <c r="G251" s="54"/>
      <c r="H251" s="67" t="str">
        <f t="shared" ca="1" si="6"/>
        <v/>
      </c>
      <c r="I251" s="67" t="str">
        <f t="shared" ca="1" si="7"/>
        <v/>
      </c>
      <c r="J251" s="29"/>
      <c r="N251" s="11" t="s">
        <v>204</v>
      </c>
    </row>
    <row r="252" spans="1:14" x14ac:dyDescent="0.2">
      <c r="A252" s="75" t="str">
        <f t="shared" ca="1" si="5"/>
        <v/>
      </c>
      <c r="B252" s="54"/>
      <c r="C252" s="54"/>
      <c r="D252" s="54"/>
      <c r="E252" s="54"/>
      <c r="F252" s="54"/>
      <c r="G252" s="54"/>
      <c r="H252" s="67" t="str">
        <f t="shared" ca="1" si="6"/>
        <v/>
      </c>
      <c r="I252" s="67" t="str">
        <f t="shared" ca="1" si="7"/>
        <v/>
      </c>
      <c r="J252" s="29"/>
      <c r="N252" s="11" t="s">
        <v>205</v>
      </c>
    </row>
    <row r="253" spans="1:14" x14ac:dyDescent="0.2">
      <c r="A253" s="75" t="str">
        <f t="shared" ca="1" si="5"/>
        <v/>
      </c>
      <c r="B253" s="54"/>
      <c r="C253" s="54"/>
      <c r="D253" s="54"/>
      <c r="E253" s="54"/>
      <c r="F253" s="54"/>
      <c r="G253" s="54"/>
      <c r="H253" s="67" t="str">
        <f t="shared" ca="1" si="6"/>
        <v/>
      </c>
      <c r="I253" s="67" t="str">
        <f t="shared" ca="1" si="7"/>
        <v/>
      </c>
      <c r="J253" s="29"/>
      <c r="N253" s="11" t="s">
        <v>206</v>
      </c>
    </row>
    <row r="254" spans="1:14" x14ac:dyDescent="0.2">
      <c r="A254" s="75" t="str">
        <f t="shared" ca="1" si="5"/>
        <v/>
      </c>
      <c r="B254" s="54"/>
      <c r="C254" s="54"/>
      <c r="D254" s="54"/>
      <c r="E254" s="54"/>
      <c r="F254" s="54"/>
      <c r="G254" s="54"/>
      <c r="H254" s="67" t="str">
        <f t="shared" ca="1" si="6"/>
        <v/>
      </c>
      <c r="I254" s="67" t="str">
        <f t="shared" ca="1" si="7"/>
        <v/>
      </c>
      <c r="J254" s="29"/>
      <c r="N254" s="11" t="s">
        <v>207</v>
      </c>
    </row>
    <row r="255" spans="1:14" x14ac:dyDescent="0.2">
      <c r="A255" s="75" t="str">
        <f t="shared" ca="1" si="5"/>
        <v/>
      </c>
      <c r="B255" s="54"/>
      <c r="C255" s="54"/>
      <c r="D255" s="54"/>
      <c r="E255" s="54"/>
      <c r="F255" s="54"/>
      <c r="G255" s="54"/>
      <c r="H255" s="67" t="str">
        <f t="shared" ca="1" si="6"/>
        <v/>
      </c>
      <c r="I255" s="67" t="str">
        <f t="shared" ca="1" si="7"/>
        <v/>
      </c>
      <c r="J255" s="29"/>
      <c r="N255" s="11" t="s">
        <v>208</v>
      </c>
    </row>
    <row r="256" spans="1:14" x14ac:dyDescent="0.2">
      <c r="A256" s="75" t="str">
        <f t="shared" ca="1" si="5"/>
        <v/>
      </c>
      <c r="B256" s="54"/>
      <c r="C256" s="54"/>
      <c r="D256" s="54"/>
      <c r="E256" s="54"/>
      <c r="F256" s="54"/>
      <c r="G256" s="54"/>
      <c r="H256" s="67" t="str">
        <f t="shared" ca="1" si="6"/>
        <v/>
      </c>
      <c r="I256" s="67" t="str">
        <f t="shared" ca="1" si="7"/>
        <v/>
      </c>
      <c r="J256" s="29"/>
      <c r="N256" s="11" t="s">
        <v>1610</v>
      </c>
    </row>
    <row r="257" spans="1:14" x14ac:dyDescent="0.2">
      <c r="A257" s="75" t="str">
        <f t="shared" ca="1" si="5"/>
        <v/>
      </c>
      <c r="B257" s="54"/>
      <c r="C257" s="54"/>
      <c r="D257" s="54"/>
      <c r="E257" s="54"/>
      <c r="F257" s="54"/>
      <c r="G257" s="54"/>
      <c r="H257" s="67" t="str">
        <f t="shared" ca="1" si="6"/>
        <v/>
      </c>
      <c r="I257" s="67" t="str">
        <f t="shared" ca="1" si="7"/>
        <v/>
      </c>
      <c r="J257" s="29"/>
      <c r="N257" s="11" t="s">
        <v>209</v>
      </c>
    </row>
    <row r="258" spans="1:14" x14ac:dyDescent="0.2">
      <c r="A258" s="75" t="str">
        <f t="shared" ca="1" si="5"/>
        <v/>
      </c>
      <c r="B258" s="54"/>
      <c r="C258" s="54"/>
      <c r="D258" s="54"/>
      <c r="E258" s="54"/>
      <c r="F258" s="54"/>
      <c r="G258" s="54"/>
      <c r="H258" s="67" t="str">
        <f t="shared" ca="1" si="6"/>
        <v/>
      </c>
      <c r="I258" s="67" t="str">
        <f t="shared" ca="1" si="7"/>
        <v/>
      </c>
      <c r="J258" s="29"/>
      <c r="N258" s="11" t="s">
        <v>210</v>
      </c>
    </row>
    <row r="259" spans="1:14" x14ac:dyDescent="0.2">
      <c r="A259" s="75" t="str">
        <f t="shared" ca="1" si="5"/>
        <v/>
      </c>
      <c r="B259" s="54"/>
      <c r="C259" s="54"/>
      <c r="D259" s="54"/>
      <c r="E259" s="54"/>
      <c r="F259" s="54"/>
      <c r="G259" s="54"/>
      <c r="H259" s="67" t="str">
        <f t="shared" ca="1" si="6"/>
        <v/>
      </c>
      <c r="I259" s="67" t="str">
        <f t="shared" ca="1" si="7"/>
        <v/>
      </c>
      <c r="J259" s="29"/>
      <c r="N259" s="11" t="s">
        <v>211</v>
      </c>
    </row>
    <row r="260" spans="1:14" x14ac:dyDescent="0.2">
      <c r="A260" s="75" t="str">
        <f t="shared" ca="1" si="5"/>
        <v/>
      </c>
      <c r="B260" s="54"/>
      <c r="C260" s="54"/>
      <c r="D260" s="54"/>
      <c r="E260" s="54"/>
      <c r="F260" s="54"/>
      <c r="G260" s="54"/>
      <c r="H260" s="67" t="str">
        <f t="shared" ca="1" si="6"/>
        <v/>
      </c>
      <c r="I260" s="67" t="str">
        <f t="shared" ca="1" si="7"/>
        <v/>
      </c>
      <c r="J260" s="29"/>
      <c r="N260" s="11" t="s">
        <v>212</v>
      </c>
    </row>
    <row r="261" spans="1:14" x14ac:dyDescent="0.2">
      <c r="A261" s="75" t="str">
        <f t="shared" ca="1" si="5"/>
        <v/>
      </c>
      <c r="B261" s="54"/>
      <c r="C261" s="54"/>
      <c r="D261" s="54"/>
      <c r="E261" s="54"/>
      <c r="F261" s="54"/>
      <c r="G261" s="54"/>
      <c r="H261" s="67" t="str">
        <f t="shared" ca="1" si="6"/>
        <v/>
      </c>
      <c r="I261" s="67" t="str">
        <f t="shared" ca="1" si="7"/>
        <v/>
      </c>
      <c r="J261" s="29"/>
      <c r="L261" s="71"/>
      <c r="M261" s="71"/>
      <c r="N261" s="11" t="s">
        <v>213</v>
      </c>
    </row>
    <row r="262" spans="1:14" x14ac:dyDescent="0.2">
      <c r="A262" s="75" t="str">
        <f t="shared" ca="1" si="5"/>
        <v/>
      </c>
      <c r="B262" s="54"/>
      <c r="C262" s="54"/>
      <c r="D262" s="54"/>
      <c r="E262" s="54"/>
      <c r="F262" s="54"/>
      <c r="G262" s="54"/>
      <c r="H262" s="67" t="str">
        <f t="shared" ca="1" si="6"/>
        <v/>
      </c>
      <c r="I262" s="67" t="str">
        <f t="shared" ca="1" si="7"/>
        <v/>
      </c>
      <c r="J262" s="29"/>
      <c r="N262" s="11" t="s">
        <v>92</v>
      </c>
    </row>
    <row r="263" spans="1:14" x14ac:dyDescent="0.2">
      <c r="A263" s="75" t="str">
        <f t="shared" ca="1" si="5"/>
        <v/>
      </c>
      <c r="B263" s="54"/>
      <c r="C263" s="54"/>
      <c r="D263" s="54"/>
      <c r="E263" s="54"/>
      <c r="F263" s="54"/>
      <c r="G263" s="54"/>
      <c r="H263" s="67" t="str">
        <f t="shared" ca="1" si="6"/>
        <v/>
      </c>
      <c r="I263" s="67" t="str">
        <f t="shared" ca="1" si="7"/>
        <v/>
      </c>
      <c r="J263" s="29"/>
      <c r="N263" s="11" t="s">
        <v>214</v>
      </c>
    </row>
    <row r="264" spans="1:14" x14ac:dyDescent="0.2">
      <c r="A264" s="75" t="str">
        <f t="shared" ca="1" si="5"/>
        <v/>
      </c>
      <c r="B264" s="54"/>
      <c r="C264" s="54"/>
      <c r="D264" s="54"/>
      <c r="E264" s="54"/>
      <c r="F264" s="54"/>
      <c r="G264" s="54"/>
      <c r="H264" s="67" t="str">
        <f t="shared" ca="1" si="6"/>
        <v/>
      </c>
      <c r="I264" s="67" t="str">
        <f t="shared" ca="1" si="7"/>
        <v/>
      </c>
      <c r="J264" s="29"/>
      <c r="N264" s="11" t="s">
        <v>215</v>
      </c>
    </row>
    <row r="265" spans="1:14" x14ac:dyDescent="0.2">
      <c r="A265" s="75" t="str">
        <f t="shared" ca="1" si="5"/>
        <v/>
      </c>
      <c r="B265" s="54"/>
      <c r="C265" s="54"/>
      <c r="D265" s="54"/>
      <c r="E265" s="54"/>
      <c r="F265" s="54"/>
      <c r="G265" s="54"/>
      <c r="H265" s="67" t="str">
        <f t="shared" ca="1" si="6"/>
        <v/>
      </c>
      <c r="I265" s="67" t="str">
        <f t="shared" ca="1" si="7"/>
        <v/>
      </c>
      <c r="J265" s="29"/>
      <c r="N265" s="11" t="s">
        <v>216</v>
      </c>
    </row>
    <row r="266" spans="1:14" x14ac:dyDescent="0.2">
      <c r="A266" s="75" t="str">
        <f t="shared" ca="1" si="5"/>
        <v/>
      </c>
      <c r="B266" s="54"/>
      <c r="C266" s="54"/>
      <c r="D266" s="54"/>
      <c r="E266" s="54"/>
      <c r="F266" s="54"/>
      <c r="G266" s="54"/>
      <c r="H266" s="67" t="str">
        <f t="shared" ca="1" si="6"/>
        <v/>
      </c>
      <c r="I266" s="67" t="str">
        <f t="shared" ca="1" si="7"/>
        <v/>
      </c>
      <c r="J266" s="29"/>
      <c r="N266" s="11" t="s">
        <v>1611</v>
      </c>
    </row>
    <row r="267" spans="1:14" x14ac:dyDescent="0.2">
      <c r="A267" s="75" t="str">
        <f t="shared" ca="1" si="5"/>
        <v/>
      </c>
      <c r="B267" s="54"/>
      <c r="C267" s="54"/>
      <c r="D267" s="54"/>
      <c r="E267" s="54"/>
      <c r="F267" s="54"/>
      <c r="G267" s="54"/>
      <c r="H267" s="67" t="str">
        <f t="shared" ca="1" si="6"/>
        <v/>
      </c>
      <c r="I267" s="67" t="str">
        <f t="shared" ca="1" si="7"/>
        <v/>
      </c>
      <c r="J267" s="29"/>
      <c r="N267" s="11" t="s">
        <v>217</v>
      </c>
    </row>
    <row r="268" spans="1:14" x14ac:dyDescent="0.2">
      <c r="A268" s="75" t="str">
        <f t="shared" ca="1" si="5"/>
        <v/>
      </c>
      <c r="B268" s="54"/>
      <c r="C268" s="54"/>
      <c r="D268" s="54"/>
      <c r="E268" s="54"/>
      <c r="F268" s="54"/>
      <c r="G268" s="54"/>
      <c r="H268" s="67" t="str">
        <f t="shared" ca="1" si="6"/>
        <v/>
      </c>
      <c r="I268" s="67" t="str">
        <f t="shared" ca="1" si="7"/>
        <v/>
      </c>
      <c r="J268" s="29"/>
      <c r="N268" s="11" t="s">
        <v>217</v>
      </c>
    </row>
    <row r="269" spans="1:14" x14ac:dyDescent="0.2">
      <c r="A269" s="75" t="str">
        <f t="shared" ref="A269:A332" ca="1" si="8">IFERROR(IF(INDIRECT(ADDRESS(1,ROW()-ROW(Variable_Name),,,DataSheet1))=0,"",INDIRECT(ADDRESS(1,ROW()-ROW(Variable_Name),,,DataSheet1))),"")</f>
        <v/>
      </c>
      <c r="B269" s="54"/>
      <c r="C269" s="54"/>
      <c r="D269" s="54"/>
      <c r="E269" s="54"/>
      <c r="F269" s="54"/>
      <c r="G269" s="54"/>
      <c r="H269" s="67" t="str">
        <f t="shared" ref="H269:H332" ca="1" si="9">IF(OFFSET(Data_Type,ROW()-ROW(Data_Type),0)="number",_xlfn.AGGREGATE(4,6,(OFFSET(INDIRECT("'"&amp;OFFSET(Name_of_Data_Sheet,0,1)&amp;"'!A1"),1,ROW()-ROW(Data_Type)-1,OFFSET(Number_of_Data_Records,0,1)))),"")</f>
        <v/>
      </c>
      <c r="I269" s="67" t="str">
        <f t="shared" ref="I269:I332" ca="1" si="10">IF(OFFSET(Data_Type,ROW()-ROW(Data_Type),0)="number",_xlfn.AGGREGATE(5,6,(OFFSET(INDIRECT("'"&amp;OFFSET(Name_of_Data_Sheet,0,1)&amp;"'!A2"),1,ROW()-ROW(Data_Type)-1,OFFSET(Number_of_Data_Records,0,1)))),"")</f>
        <v/>
      </c>
      <c r="J269" s="29"/>
      <c r="N269" s="11" t="s">
        <v>218</v>
      </c>
    </row>
    <row r="270" spans="1:14" x14ac:dyDescent="0.2">
      <c r="A270" s="75" t="str">
        <f t="shared" ca="1" si="8"/>
        <v/>
      </c>
      <c r="B270" s="54"/>
      <c r="C270" s="54"/>
      <c r="D270" s="54"/>
      <c r="E270" s="54"/>
      <c r="F270" s="54"/>
      <c r="G270" s="54"/>
      <c r="H270" s="67" t="str">
        <f t="shared" ca="1" si="9"/>
        <v/>
      </c>
      <c r="I270" s="67" t="str">
        <f t="shared" ca="1" si="10"/>
        <v/>
      </c>
      <c r="J270" s="29"/>
      <c r="N270" s="11" t="s">
        <v>219</v>
      </c>
    </row>
    <row r="271" spans="1:14" x14ac:dyDescent="0.2">
      <c r="A271" s="75" t="str">
        <f t="shared" ca="1" si="8"/>
        <v/>
      </c>
      <c r="B271" s="54"/>
      <c r="C271" s="54"/>
      <c r="D271" s="54"/>
      <c r="E271" s="54"/>
      <c r="F271" s="54"/>
      <c r="G271" s="54"/>
      <c r="H271" s="67" t="str">
        <f t="shared" ca="1" si="9"/>
        <v/>
      </c>
      <c r="I271" s="67" t="str">
        <f t="shared" ca="1" si="10"/>
        <v/>
      </c>
      <c r="J271" s="29"/>
      <c r="N271" s="11" t="s">
        <v>1613</v>
      </c>
    </row>
    <row r="272" spans="1:14" x14ac:dyDescent="0.2">
      <c r="A272" s="75" t="str">
        <f t="shared" ca="1" si="8"/>
        <v/>
      </c>
      <c r="B272" s="54"/>
      <c r="C272" s="54"/>
      <c r="D272" s="54"/>
      <c r="E272" s="54"/>
      <c r="F272" s="54"/>
      <c r="G272" s="54"/>
      <c r="H272" s="67" t="str">
        <f t="shared" ca="1" si="9"/>
        <v/>
      </c>
      <c r="I272" s="67" t="str">
        <f t="shared" ca="1" si="10"/>
        <v/>
      </c>
      <c r="J272" s="29"/>
      <c r="N272" s="11" t="s">
        <v>1614</v>
      </c>
    </row>
    <row r="273" spans="1:14" x14ac:dyDescent="0.2">
      <c r="A273" s="75" t="str">
        <f t="shared" ca="1" si="8"/>
        <v/>
      </c>
      <c r="B273" s="54"/>
      <c r="C273" s="54"/>
      <c r="D273" s="54"/>
      <c r="E273" s="54"/>
      <c r="F273" s="54"/>
      <c r="G273" s="54"/>
      <c r="H273" s="67" t="str">
        <f t="shared" ca="1" si="9"/>
        <v/>
      </c>
      <c r="I273" s="67" t="str">
        <f t="shared" ca="1" si="10"/>
        <v/>
      </c>
      <c r="J273" s="29"/>
      <c r="N273" s="11" t="s">
        <v>1612</v>
      </c>
    </row>
    <row r="274" spans="1:14" x14ac:dyDescent="0.2">
      <c r="A274" s="75" t="str">
        <f t="shared" ca="1" si="8"/>
        <v/>
      </c>
      <c r="B274" s="54"/>
      <c r="C274" s="54"/>
      <c r="D274" s="54"/>
      <c r="E274" s="54"/>
      <c r="F274" s="54"/>
      <c r="G274" s="54"/>
      <c r="H274" s="67" t="str">
        <f t="shared" ca="1" si="9"/>
        <v/>
      </c>
      <c r="I274" s="67" t="str">
        <f t="shared" ca="1" si="10"/>
        <v/>
      </c>
      <c r="J274" s="29"/>
      <c r="N274" s="11" t="s">
        <v>220</v>
      </c>
    </row>
    <row r="275" spans="1:14" x14ac:dyDescent="0.2">
      <c r="A275" s="75" t="str">
        <f t="shared" ca="1" si="8"/>
        <v/>
      </c>
      <c r="B275" s="54"/>
      <c r="C275" s="54"/>
      <c r="D275" s="54"/>
      <c r="E275" s="54"/>
      <c r="F275" s="54"/>
      <c r="G275" s="54"/>
      <c r="H275" s="67" t="str">
        <f t="shared" ca="1" si="9"/>
        <v/>
      </c>
      <c r="I275" s="67" t="str">
        <f t="shared" ca="1" si="10"/>
        <v/>
      </c>
      <c r="J275" s="29"/>
      <c r="N275" s="11" t="s">
        <v>93</v>
      </c>
    </row>
    <row r="276" spans="1:14" x14ac:dyDescent="0.2">
      <c r="A276" s="75" t="str">
        <f t="shared" ca="1" si="8"/>
        <v/>
      </c>
      <c r="B276" s="54"/>
      <c r="C276" s="54"/>
      <c r="D276" s="54"/>
      <c r="E276" s="54"/>
      <c r="F276" s="54"/>
      <c r="G276" s="54"/>
      <c r="H276" s="67" t="str">
        <f t="shared" ca="1" si="9"/>
        <v/>
      </c>
      <c r="I276" s="67" t="str">
        <f t="shared" ca="1" si="10"/>
        <v/>
      </c>
      <c r="J276" s="29"/>
      <c r="N276" s="11" t="s">
        <v>94</v>
      </c>
    </row>
    <row r="277" spans="1:14" x14ac:dyDescent="0.2">
      <c r="A277" s="75" t="str">
        <f t="shared" ca="1" si="8"/>
        <v/>
      </c>
      <c r="B277" s="54"/>
      <c r="C277" s="54"/>
      <c r="D277" s="54"/>
      <c r="E277" s="54"/>
      <c r="F277" s="54"/>
      <c r="G277" s="54"/>
      <c r="H277" s="67" t="str">
        <f t="shared" ca="1" si="9"/>
        <v/>
      </c>
      <c r="I277" s="67" t="str">
        <f t="shared" ca="1" si="10"/>
        <v/>
      </c>
      <c r="J277" s="29"/>
      <c r="N277" s="11" t="s">
        <v>1598</v>
      </c>
    </row>
    <row r="278" spans="1:14" x14ac:dyDescent="0.2">
      <c r="A278" s="75" t="str">
        <f t="shared" ca="1" si="8"/>
        <v/>
      </c>
      <c r="B278" s="54"/>
      <c r="C278" s="54"/>
      <c r="D278" s="54"/>
      <c r="E278" s="54"/>
      <c r="F278" s="54"/>
      <c r="G278" s="54"/>
      <c r="H278" s="67" t="str">
        <f t="shared" ca="1" si="9"/>
        <v/>
      </c>
      <c r="I278" s="67" t="str">
        <f t="shared" ca="1" si="10"/>
        <v/>
      </c>
      <c r="J278" s="29"/>
      <c r="N278" s="11" t="s">
        <v>221</v>
      </c>
    </row>
    <row r="279" spans="1:14" x14ac:dyDescent="0.2">
      <c r="A279" s="75" t="str">
        <f t="shared" ca="1" si="8"/>
        <v/>
      </c>
      <c r="B279" s="54"/>
      <c r="C279" s="54"/>
      <c r="D279" s="54"/>
      <c r="E279" s="54"/>
      <c r="F279" s="54"/>
      <c r="G279" s="54"/>
      <c r="H279" s="67" t="str">
        <f t="shared" ca="1" si="9"/>
        <v/>
      </c>
      <c r="I279" s="67" t="str">
        <f t="shared" ca="1" si="10"/>
        <v/>
      </c>
      <c r="J279" s="29"/>
      <c r="N279" s="11" t="s">
        <v>1597</v>
      </c>
    </row>
    <row r="280" spans="1:14" x14ac:dyDescent="0.2">
      <c r="A280" s="75" t="str">
        <f t="shared" ca="1" si="8"/>
        <v/>
      </c>
      <c r="B280" s="54"/>
      <c r="C280" s="54"/>
      <c r="D280" s="54"/>
      <c r="E280" s="54"/>
      <c r="F280" s="54"/>
      <c r="G280" s="54"/>
      <c r="H280" s="67" t="str">
        <f t="shared" ca="1" si="9"/>
        <v/>
      </c>
      <c r="I280" s="67" t="str">
        <f t="shared" ca="1" si="10"/>
        <v/>
      </c>
      <c r="J280" s="29"/>
      <c r="N280" s="11" t="s">
        <v>222</v>
      </c>
    </row>
    <row r="281" spans="1:14" x14ac:dyDescent="0.2">
      <c r="A281" s="75" t="str">
        <f t="shared" ca="1" si="8"/>
        <v/>
      </c>
      <c r="B281" s="54"/>
      <c r="C281" s="54"/>
      <c r="D281" s="54"/>
      <c r="E281" s="54"/>
      <c r="F281" s="54"/>
      <c r="G281" s="54"/>
      <c r="H281" s="67" t="str">
        <f t="shared" ca="1" si="9"/>
        <v/>
      </c>
      <c r="I281" s="67" t="str">
        <f t="shared" ca="1" si="10"/>
        <v/>
      </c>
      <c r="J281" s="29"/>
      <c r="N281" s="11" t="s">
        <v>1344</v>
      </c>
    </row>
    <row r="282" spans="1:14" x14ac:dyDescent="0.2">
      <c r="A282" s="75" t="str">
        <f t="shared" ca="1" si="8"/>
        <v/>
      </c>
      <c r="B282" s="54"/>
      <c r="C282" s="54"/>
      <c r="D282" s="54"/>
      <c r="E282" s="54"/>
      <c r="F282" s="54"/>
      <c r="G282" s="54"/>
      <c r="H282" s="67" t="str">
        <f t="shared" ca="1" si="9"/>
        <v/>
      </c>
      <c r="I282" s="67" t="str">
        <f t="shared" ca="1" si="10"/>
        <v/>
      </c>
      <c r="J282" s="29"/>
      <c r="N282" s="11" t="s">
        <v>223</v>
      </c>
    </row>
    <row r="283" spans="1:14" x14ac:dyDescent="0.2">
      <c r="A283" s="75" t="str">
        <f t="shared" ca="1" si="8"/>
        <v/>
      </c>
      <c r="B283" s="54"/>
      <c r="C283" s="54"/>
      <c r="D283" s="54"/>
      <c r="E283" s="54"/>
      <c r="F283" s="54"/>
      <c r="G283" s="54"/>
      <c r="H283" s="67" t="str">
        <f t="shared" ca="1" si="9"/>
        <v/>
      </c>
      <c r="I283" s="67" t="str">
        <f t="shared" ca="1" si="10"/>
        <v/>
      </c>
      <c r="J283" s="29"/>
      <c r="N283" s="11" t="s">
        <v>1615</v>
      </c>
    </row>
    <row r="284" spans="1:14" x14ac:dyDescent="0.2">
      <c r="A284" s="75" t="str">
        <f t="shared" ca="1" si="8"/>
        <v/>
      </c>
      <c r="B284" s="54"/>
      <c r="C284" s="54"/>
      <c r="D284" s="54"/>
      <c r="E284" s="54"/>
      <c r="F284" s="54"/>
      <c r="G284" s="54"/>
      <c r="H284" s="67" t="str">
        <f t="shared" ca="1" si="9"/>
        <v/>
      </c>
      <c r="I284" s="67" t="str">
        <f t="shared" ca="1" si="10"/>
        <v/>
      </c>
      <c r="J284" s="29"/>
      <c r="N284" s="11" t="s">
        <v>224</v>
      </c>
    </row>
    <row r="285" spans="1:14" x14ac:dyDescent="0.2">
      <c r="A285" s="75" t="str">
        <f t="shared" ca="1" si="8"/>
        <v/>
      </c>
      <c r="B285" s="54"/>
      <c r="C285" s="54"/>
      <c r="D285" s="54"/>
      <c r="E285" s="54"/>
      <c r="F285" s="54"/>
      <c r="G285" s="54"/>
      <c r="H285" s="67" t="str">
        <f t="shared" ca="1" si="9"/>
        <v/>
      </c>
      <c r="I285" s="67" t="str">
        <f t="shared" ca="1" si="10"/>
        <v/>
      </c>
      <c r="J285" s="29"/>
      <c r="N285" s="11" t="s">
        <v>225</v>
      </c>
    </row>
    <row r="286" spans="1:14" x14ac:dyDescent="0.2">
      <c r="A286" s="75" t="str">
        <f t="shared" ca="1" si="8"/>
        <v/>
      </c>
      <c r="B286" s="54"/>
      <c r="C286" s="54"/>
      <c r="D286" s="54"/>
      <c r="E286" s="54"/>
      <c r="F286" s="54"/>
      <c r="G286" s="54"/>
      <c r="H286" s="67" t="str">
        <f t="shared" ca="1" si="9"/>
        <v/>
      </c>
      <c r="I286" s="67" t="str">
        <f t="shared" ca="1" si="10"/>
        <v/>
      </c>
      <c r="J286" s="29"/>
      <c r="N286" s="11" t="s">
        <v>1640</v>
      </c>
    </row>
    <row r="287" spans="1:14" x14ac:dyDescent="0.2">
      <c r="A287" s="75" t="str">
        <f t="shared" ca="1" si="8"/>
        <v/>
      </c>
      <c r="B287" s="54"/>
      <c r="C287" s="54"/>
      <c r="D287" s="54"/>
      <c r="E287" s="54"/>
      <c r="F287" s="54"/>
      <c r="G287" s="54"/>
      <c r="H287" s="67" t="str">
        <f t="shared" ca="1" si="9"/>
        <v/>
      </c>
      <c r="I287" s="67" t="str">
        <f t="shared" ca="1" si="10"/>
        <v/>
      </c>
      <c r="J287" s="29"/>
      <c r="N287" s="11" t="s">
        <v>1599</v>
      </c>
    </row>
    <row r="288" spans="1:14" x14ac:dyDescent="0.2">
      <c r="A288" s="75" t="str">
        <f t="shared" ca="1" si="8"/>
        <v/>
      </c>
      <c r="B288" s="54"/>
      <c r="C288" s="54"/>
      <c r="D288" s="54"/>
      <c r="E288" s="54"/>
      <c r="F288" s="54"/>
      <c r="G288" s="54"/>
      <c r="H288" s="67" t="str">
        <f t="shared" ca="1" si="9"/>
        <v/>
      </c>
      <c r="I288" s="67" t="str">
        <f t="shared" ca="1" si="10"/>
        <v/>
      </c>
      <c r="J288" s="29"/>
      <c r="N288" s="11" t="s">
        <v>227</v>
      </c>
    </row>
    <row r="289" spans="1:14" x14ac:dyDescent="0.2">
      <c r="A289" s="75" t="str">
        <f t="shared" ca="1" si="8"/>
        <v/>
      </c>
      <c r="B289" s="54"/>
      <c r="C289" s="54"/>
      <c r="D289" s="54"/>
      <c r="E289" s="54"/>
      <c r="F289" s="54"/>
      <c r="G289" s="54"/>
      <c r="H289" s="67" t="str">
        <f t="shared" ca="1" si="9"/>
        <v/>
      </c>
      <c r="I289" s="67" t="str">
        <f t="shared" ca="1" si="10"/>
        <v/>
      </c>
      <c r="J289" s="29"/>
      <c r="N289" s="11" t="s">
        <v>226</v>
      </c>
    </row>
    <row r="290" spans="1:14" x14ac:dyDescent="0.2">
      <c r="A290" s="75" t="str">
        <f t="shared" ca="1" si="8"/>
        <v/>
      </c>
      <c r="B290" s="54"/>
      <c r="C290" s="54"/>
      <c r="D290" s="54"/>
      <c r="E290" s="54"/>
      <c r="F290" s="54"/>
      <c r="G290" s="54"/>
      <c r="H290" s="67" t="str">
        <f t="shared" ca="1" si="9"/>
        <v/>
      </c>
      <c r="I290" s="67" t="str">
        <f t="shared" ca="1" si="10"/>
        <v/>
      </c>
      <c r="J290" s="29"/>
      <c r="N290" s="11" t="s">
        <v>1600</v>
      </c>
    </row>
    <row r="291" spans="1:14" x14ac:dyDescent="0.2">
      <c r="A291" s="75" t="str">
        <f t="shared" ca="1" si="8"/>
        <v/>
      </c>
      <c r="B291" s="54"/>
      <c r="C291" s="54"/>
      <c r="D291" s="54"/>
      <c r="E291" s="54"/>
      <c r="F291" s="54"/>
      <c r="G291" s="54"/>
      <c r="H291" s="67" t="str">
        <f t="shared" ca="1" si="9"/>
        <v/>
      </c>
      <c r="I291" s="67" t="str">
        <f t="shared" ca="1" si="10"/>
        <v/>
      </c>
      <c r="J291" s="29"/>
      <c r="N291" s="11" t="s">
        <v>1601</v>
      </c>
    </row>
    <row r="292" spans="1:14" x14ac:dyDescent="0.2">
      <c r="A292" s="75" t="str">
        <f t="shared" ca="1" si="8"/>
        <v/>
      </c>
      <c r="B292" s="54"/>
      <c r="C292" s="54"/>
      <c r="D292" s="54"/>
      <c r="E292" s="54"/>
      <c r="F292" s="54"/>
      <c r="G292" s="54"/>
      <c r="H292" s="67" t="str">
        <f t="shared" ca="1" si="9"/>
        <v/>
      </c>
      <c r="I292" s="67" t="str">
        <f t="shared" ca="1" si="10"/>
        <v/>
      </c>
      <c r="J292" s="29"/>
      <c r="N292" s="11" t="s">
        <v>228</v>
      </c>
    </row>
    <row r="293" spans="1:14" x14ac:dyDescent="0.2">
      <c r="A293" s="75" t="str">
        <f t="shared" ca="1" si="8"/>
        <v/>
      </c>
      <c r="B293" s="54"/>
      <c r="C293" s="54"/>
      <c r="D293" s="54"/>
      <c r="E293" s="54"/>
      <c r="F293" s="54"/>
      <c r="G293" s="54"/>
      <c r="H293" s="67" t="str">
        <f t="shared" ca="1" si="9"/>
        <v/>
      </c>
      <c r="I293" s="67" t="str">
        <f t="shared" ca="1" si="10"/>
        <v/>
      </c>
      <c r="J293" s="29"/>
      <c r="N293" s="11" t="s">
        <v>95</v>
      </c>
    </row>
    <row r="294" spans="1:14" x14ac:dyDescent="0.2">
      <c r="A294" s="75" t="str">
        <f t="shared" ca="1" si="8"/>
        <v/>
      </c>
      <c r="B294" s="54"/>
      <c r="C294" s="54"/>
      <c r="D294" s="54"/>
      <c r="E294" s="54"/>
      <c r="F294" s="54"/>
      <c r="G294" s="54"/>
      <c r="H294" s="67" t="str">
        <f t="shared" ca="1" si="9"/>
        <v/>
      </c>
      <c r="I294" s="67" t="str">
        <f t="shared" ca="1" si="10"/>
        <v/>
      </c>
      <c r="J294" s="29"/>
      <c r="N294" s="11" t="s">
        <v>96</v>
      </c>
    </row>
    <row r="295" spans="1:14" x14ac:dyDescent="0.2">
      <c r="A295" s="75" t="str">
        <f t="shared" ca="1" si="8"/>
        <v/>
      </c>
      <c r="B295" s="54"/>
      <c r="C295" s="54"/>
      <c r="D295" s="54"/>
      <c r="E295" s="54"/>
      <c r="F295" s="54"/>
      <c r="G295" s="54"/>
      <c r="H295" s="67" t="str">
        <f t="shared" ca="1" si="9"/>
        <v/>
      </c>
      <c r="I295" s="67" t="str">
        <f t="shared" ca="1" si="10"/>
        <v/>
      </c>
      <c r="J295" s="29"/>
      <c r="N295" s="11" t="s">
        <v>229</v>
      </c>
    </row>
    <row r="296" spans="1:14" x14ac:dyDescent="0.2">
      <c r="A296" s="75" t="str">
        <f t="shared" ca="1" si="8"/>
        <v/>
      </c>
      <c r="B296" s="54"/>
      <c r="C296" s="54"/>
      <c r="D296" s="54"/>
      <c r="E296" s="54"/>
      <c r="F296" s="54"/>
      <c r="G296" s="54"/>
      <c r="H296" s="67" t="str">
        <f t="shared" ca="1" si="9"/>
        <v/>
      </c>
      <c r="I296" s="67" t="str">
        <f t="shared" ca="1" si="10"/>
        <v/>
      </c>
      <c r="J296" s="29"/>
      <c r="N296" s="11" t="s">
        <v>1641</v>
      </c>
    </row>
    <row r="297" spans="1:14" x14ac:dyDescent="0.2">
      <c r="A297" s="75" t="str">
        <f t="shared" ca="1" si="8"/>
        <v/>
      </c>
      <c r="B297" s="54"/>
      <c r="C297" s="54"/>
      <c r="D297" s="54"/>
      <c r="E297" s="54"/>
      <c r="F297" s="54"/>
      <c r="G297" s="54"/>
      <c r="H297" s="67" t="str">
        <f t="shared" ca="1" si="9"/>
        <v/>
      </c>
      <c r="I297" s="67" t="str">
        <f t="shared" ca="1" si="10"/>
        <v/>
      </c>
      <c r="J297" s="29"/>
      <c r="N297" s="11" t="s">
        <v>97</v>
      </c>
    </row>
    <row r="298" spans="1:14" x14ac:dyDescent="0.2">
      <c r="A298" s="75" t="str">
        <f t="shared" ca="1" si="8"/>
        <v/>
      </c>
      <c r="B298" s="54"/>
      <c r="C298" s="54"/>
      <c r="D298" s="54"/>
      <c r="E298" s="54"/>
      <c r="F298" s="54"/>
      <c r="G298" s="54"/>
      <c r="H298" s="67" t="str">
        <f t="shared" ca="1" si="9"/>
        <v/>
      </c>
      <c r="I298" s="67" t="str">
        <f t="shared" ca="1" si="10"/>
        <v/>
      </c>
      <c r="J298" s="29"/>
      <c r="N298" s="11" t="s">
        <v>230</v>
      </c>
    </row>
    <row r="299" spans="1:14" x14ac:dyDescent="0.2">
      <c r="A299" s="75" t="str">
        <f t="shared" ca="1" si="8"/>
        <v/>
      </c>
      <c r="B299" s="54"/>
      <c r="C299" s="54"/>
      <c r="D299" s="54"/>
      <c r="E299" s="54"/>
      <c r="F299" s="54"/>
      <c r="G299" s="54"/>
      <c r="H299" s="67" t="str">
        <f t="shared" ca="1" si="9"/>
        <v/>
      </c>
      <c r="I299" s="67" t="str">
        <f t="shared" ca="1" si="10"/>
        <v/>
      </c>
      <c r="J299" s="29"/>
      <c r="N299" s="11" t="s">
        <v>98</v>
      </c>
    </row>
    <row r="300" spans="1:14" x14ac:dyDescent="0.2">
      <c r="A300" s="75" t="str">
        <f t="shared" ca="1" si="8"/>
        <v/>
      </c>
      <c r="B300" s="54"/>
      <c r="C300" s="54"/>
      <c r="D300" s="54"/>
      <c r="E300" s="54"/>
      <c r="F300" s="54"/>
      <c r="G300" s="54"/>
      <c r="H300" s="67" t="str">
        <f t="shared" ca="1" si="9"/>
        <v/>
      </c>
      <c r="I300" s="67" t="str">
        <f t="shared" ca="1" si="10"/>
        <v/>
      </c>
      <c r="J300" s="29"/>
      <c r="N300" s="11" t="s">
        <v>1602</v>
      </c>
    </row>
    <row r="301" spans="1:14" x14ac:dyDescent="0.2">
      <c r="A301" s="75" t="str">
        <f t="shared" ca="1" si="8"/>
        <v/>
      </c>
      <c r="B301" s="54"/>
      <c r="C301" s="54"/>
      <c r="D301" s="54"/>
      <c r="E301" s="54"/>
      <c r="F301" s="54"/>
      <c r="G301" s="54"/>
      <c r="H301" s="67" t="str">
        <f t="shared" ca="1" si="9"/>
        <v/>
      </c>
      <c r="I301" s="67" t="str">
        <f t="shared" ca="1" si="10"/>
        <v/>
      </c>
      <c r="J301" s="29"/>
      <c r="N301" s="11" t="s">
        <v>231</v>
      </c>
    </row>
    <row r="302" spans="1:14" x14ac:dyDescent="0.2">
      <c r="A302" s="75" t="str">
        <f t="shared" ca="1" si="8"/>
        <v/>
      </c>
      <c r="B302" s="54"/>
      <c r="C302" s="54"/>
      <c r="D302" s="54"/>
      <c r="E302" s="54"/>
      <c r="F302" s="54"/>
      <c r="G302" s="54"/>
      <c r="H302" s="67" t="str">
        <f t="shared" ca="1" si="9"/>
        <v/>
      </c>
      <c r="I302" s="67" t="str">
        <f t="shared" ca="1" si="10"/>
        <v/>
      </c>
      <c r="J302" s="29"/>
      <c r="N302" s="11" t="s">
        <v>232</v>
      </c>
    </row>
    <row r="303" spans="1:14" x14ac:dyDescent="0.2">
      <c r="A303" s="75" t="str">
        <f t="shared" ca="1" si="8"/>
        <v/>
      </c>
      <c r="B303" s="54"/>
      <c r="C303" s="54"/>
      <c r="D303" s="54"/>
      <c r="E303" s="54"/>
      <c r="F303" s="54"/>
      <c r="G303" s="54"/>
      <c r="H303" s="67" t="str">
        <f t="shared" ca="1" si="9"/>
        <v/>
      </c>
      <c r="I303" s="67" t="str">
        <f t="shared" ca="1" si="10"/>
        <v/>
      </c>
      <c r="J303" s="29"/>
      <c r="N303" s="11" t="s">
        <v>233</v>
      </c>
    </row>
    <row r="304" spans="1:14" x14ac:dyDescent="0.2">
      <c r="A304" s="75" t="str">
        <f t="shared" ca="1" si="8"/>
        <v/>
      </c>
      <c r="B304" s="54"/>
      <c r="C304" s="54"/>
      <c r="D304" s="54"/>
      <c r="E304" s="54"/>
      <c r="F304" s="54"/>
      <c r="G304" s="54"/>
      <c r="H304" s="67" t="str">
        <f t="shared" ca="1" si="9"/>
        <v/>
      </c>
      <c r="I304" s="67" t="str">
        <f t="shared" ca="1" si="10"/>
        <v/>
      </c>
      <c r="J304" s="29"/>
      <c r="N304" s="11" t="s">
        <v>234</v>
      </c>
    </row>
    <row r="305" spans="1:14" x14ac:dyDescent="0.2">
      <c r="A305" s="75" t="str">
        <f t="shared" ca="1" si="8"/>
        <v/>
      </c>
      <c r="B305" s="54"/>
      <c r="C305" s="54"/>
      <c r="D305" s="54"/>
      <c r="E305" s="54"/>
      <c r="F305" s="54"/>
      <c r="G305" s="54"/>
      <c r="H305" s="67" t="str">
        <f t="shared" ca="1" si="9"/>
        <v/>
      </c>
      <c r="I305" s="67" t="str">
        <f t="shared" ca="1" si="10"/>
        <v/>
      </c>
      <c r="J305" s="29"/>
      <c r="N305" s="11" t="s">
        <v>235</v>
      </c>
    </row>
    <row r="306" spans="1:14" x14ac:dyDescent="0.2">
      <c r="A306" s="75" t="str">
        <f t="shared" ca="1" si="8"/>
        <v/>
      </c>
      <c r="B306" s="54"/>
      <c r="C306" s="54"/>
      <c r="D306" s="54"/>
      <c r="E306" s="54"/>
      <c r="F306" s="54"/>
      <c r="G306" s="54"/>
      <c r="H306" s="67" t="str">
        <f t="shared" ca="1" si="9"/>
        <v/>
      </c>
      <c r="I306" s="67" t="str">
        <f t="shared" ca="1" si="10"/>
        <v/>
      </c>
      <c r="J306" s="29"/>
      <c r="N306" s="11" t="s">
        <v>236</v>
      </c>
    </row>
    <row r="307" spans="1:14" x14ac:dyDescent="0.2">
      <c r="A307" s="75" t="str">
        <f t="shared" ca="1" si="8"/>
        <v/>
      </c>
      <c r="B307" s="54"/>
      <c r="C307" s="54"/>
      <c r="D307" s="54"/>
      <c r="E307" s="54"/>
      <c r="F307" s="54"/>
      <c r="G307" s="54"/>
      <c r="H307" s="67" t="str">
        <f t="shared" ca="1" si="9"/>
        <v/>
      </c>
      <c r="I307" s="67" t="str">
        <f t="shared" ca="1" si="10"/>
        <v/>
      </c>
      <c r="J307" s="29"/>
      <c r="N307" s="11" t="s">
        <v>237</v>
      </c>
    </row>
    <row r="308" spans="1:14" x14ac:dyDescent="0.2">
      <c r="A308" s="75" t="str">
        <f t="shared" ca="1" si="8"/>
        <v/>
      </c>
      <c r="B308" s="54"/>
      <c r="C308" s="54"/>
      <c r="D308" s="54"/>
      <c r="E308" s="54"/>
      <c r="F308" s="54"/>
      <c r="G308" s="54"/>
      <c r="H308" s="67" t="str">
        <f t="shared" ca="1" si="9"/>
        <v/>
      </c>
      <c r="I308" s="67" t="str">
        <f t="shared" ca="1" si="10"/>
        <v/>
      </c>
      <c r="J308" s="29"/>
      <c r="N308" s="11" t="s">
        <v>238</v>
      </c>
    </row>
    <row r="309" spans="1:14" x14ac:dyDescent="0.2">
      <c r="A309" s="75" t="str">
        <f t="shared" ca="1" si="8"/>
        <v/>
      </c>
      <c r="B309" s="54"/>
      <c r="C309" s="54"/>
      <c r="D309" s="54"/>
      <c r="E309" s="54"/>
      <c r="F309" s="54"/>
      <c r="G309" s="54"/>
      <c r="H309" s="67" t="str">
        <f t="shared" ca="1" si="9"/>
        <v/>
      </c>
      <c r="I309" s="67" t="str">
        <f t="shared" ca="1" si="10"/>
        <v/>
      </c>
      <c r="J309" s="29"/>
      <c r="N309" s="11" t="s">
        <v>239</v>
      </c>
    </row>
    <row r="310" spans="1:14" x14ac:dyDescent="0.2">
      <c r="A310" s="75" t="str">
        <f t="shared" ca="1" si="8"/>
        <v/>
      </c>
      <c r="B310" s="54"/>
      <c r="C310" s="54"/>
      <c r="D310" s="54"/>
      <c r="E310" s="54"/>
      <c r="F310" s="54"/>
      <c r="G310" s="54"/>
      <c r="H310" s="67" t="str">
        <f t="shared" ca="1" si="9"/>
        <v/>
      </c>
      <c r="I310" s="67" t="str">
        <f t="shared" ca="1" si="10"/>
        <v/>
      </c>
      <c r="J310" s="29"/>
      <c r="N310" s="11" t="s">
        <v>99</v>
      </c>
    </row>
    <row r="311" spans="1:14" x14ac:dyDescent="0.2">
      <c r="A311" s="75" t="str">
        <f t="shared" ca="1" si="8"/>
        <v/>
      </c>
      <c r="B311" s="54"/>
      <c r="C311" s="54"/>
      <c r="D311" s="54"/>
      <c r="E311" s="54"/>
      <c r="F311" s="54"/>
      <c r="G311" s="54"/>
      <c r="H311" s="67" t="str">
        <f t="shared" ca="1" si="9"/>
        <v/>
      </c>
      <c r="I311" s="67" t="str">
        <f t="shared" ca="1" si="10"/>
        <v/>
      </c>
      <c r="J311" s="29"/>
      <c r="N311" s="11" t="s">
        <v>100</v>
      </c>
    </row>
    <row r="312" spans="1:14" x14ac:dyDescent="0.2">
      <c r="A312" s="75" t="str">
        <f t="shared" ca="1" si="8"/>
        <v/>
      </c>
      <c r="B312" s="54"/>
      <c r="C312" s="54"/>
      <c r="D312" s="54"/>
      <c r="E312" s="54"/>
      <c r="F312" s="54"/>
      <c r="G312" s="54"/>
      <c r="H312" s="67" t="str">
        <f t="shared" ca="1" si="9"/>
        <v/>
      </c>
      <c r="I312" s="67" t="str">
        <f t="shared" ca="1" si="10"/>
        <v/>
      </c>
      <c r="J312" s="29"/>
      <c r="N312" s="11" t="s">
        <v>101</v>
      </c>
    </row>
    <row r="313" spans="1:14" x14ac:dyDescent="0.2">
      <c r="A313" s="75" t="str">
        <f t="shared" ca="1" si="8"/>
        <v/>
      </c>
      <c r="B313" s="54"/>
      <c r="C313" s="54"/>
      <c r="D313" s="54"/>
      <c r="E313" s="54"/>
      <c r="F313" s="54"/>
      <c r="G313" s="54"/>
      <c r="H313" s="67" t="str">
        <f t="shared" ca="1" si="9"/>
        <v/>
      </c>
      <c r="I313" s="67" t="str">
        <f t="shared" ca="1" si="10"/>
        <v/>
      </c>
      <c r="J313" s="29"/>
      <c r="N313" s="11" t="s">
        <v>102</v>
      </c>
    </row>
    <row r="314" spans="1:14" x14ac:dyDescent="0.2">
      <c r="A314" s="75" t="str">
        <f t="shared" ca="1" si="8"/>
        <v/>
      </c>
      <c r="B314" s="54"/>
      <c r="C314" s="54"/>
      <c r="D314" s="54"/>
      <c r="E314" s="54"/>
      <c r="F314" s="54"/>
      <c r="G314" s="54"/>
      <c r="H314" s="67" t="str">
        <f t="shared" ca="1" si="9"/>
        <v/>
      </c>
      <c r="I314" s="67" t="str">
        <f t="shared" ca="1" si="10"/>
        <v/>
      </c>
      <c r="J314" s="29"/>
      <c r="N314" s="11" t="s">
        <v>1642</v>
      </c>
    </row>
    <row r="315" spans="1:14" x14ac:dyDescent="0.2">
      <c r="A315" s="75" t="str">
        <f t="shared" ca="1" si="8"/>
        <v/>
      </c>
      <c r="B315" s="54"/>
      <c r="C315" s="54"/>
      <c r="D315" s="54"/>
      <c r="E315" s="54"/>
      <c r="F315" s="54"/>
      <c r="G315" s="54"/>
      <c r="H315" s="67" t="str">
        <f t="shared" ca="1" si="9"/>
        <v/>
      </c>
      <c r="I315" s="67" t="str">
        <f t="shared" ca="1" si="10"/>
        <v/>
      </c>
      <c r="J315" s="29"/>
      <c r="N315" s="11" t="s">
        <v>1616</v>
      </c>
    </row>
    <row r="316" spans="1:14" x14ac:dyDescent="0.2">
      <c r="A316" s="75" t="str">
        <f t="shared" ca="1" si="8"/>
        <v/>
      </c>
      <c r="B316" s="54"/>
      <c r="C316" s="54"/>
      <c r="D316" s="54"/>
      <c r="E316" s="54"/>
      <c r="F316" s="54"/>
      <c r="G316" s="54"/>
      <c r="H316" s="67" t="str">
        <f t="shared" ca="1" si="9"/>
        <v/>
      </c>
      <c r="I316" s="67" t="str">
        <f t="shared" ca="1" si="10"/>
        <v/>
      </c>
      <c r="J316" s="29"/>
      <c r="N316" s="11" t="s">
        <v>240</v>
      </c>
    </row>
    <row r="317" spans="1:14" x14ac:dyDescent="0.2">
      <c r="A317" s="75" t="str">
        <f t="shared" ca="1" si="8"/>
        <v/>
      </c>
      <c r="B317" s="54"/>
      <c r="C317" s="54"/>
      <c r="D317" s="54"/>
      <c r="E317" s="54"/>
      <c r="F317" s="54"/>
      <c r="G317" s="54"/>
      <c r="H317" s="67" t="str">
        <f t="shared" ca="1" si="9"/>
        <v/>
      </c>
      <c r="I317" s="67" t="str">
        <f t="shared" ca="1" si="10"/>
        <v/>
      </c>
      <c r="J317" s="29"/>
      <c r="N317" s="11" t="s">
        <v>241</v>
      </c>
    </row>
    <row r="318" spans="1:14" x14ac:dyDescent="0.2">
      <c r="A318" s="75" t="str">
        <f t="shared" ca="1" si="8"/>
        <v/>
      </c>
      <c r="B318" s="54"/>
      <c r="C318" s="54"/>
      <c r="D318" s="54"/>
      <c r="E318" s="54"/>
      <c r="F318" s="54"/>
      <c r="G318" s="54"/>
      <c r="H318" s="67" t="str">
        <f t="shared" ca="1" si="9"/>
        <v/>
      </c>
      <c r="I318" s="67" t="str">
        <f t="shared" ca="1" si="10"/>
        <v/>
      </c>
      <c r="J318" s="29"/>
      <c r="N318" s="11" t="s">
        <v>242</v>
      </c>
    </row>
    <row r="319" spans="1:14" x14ac:dyDescent="0.2">
      <c r="A319" s="75" t="str">
        <f t="shared" ca="1" si="8"/>
        <v/>
      </c>
      <c r="B319" s="54"/>
      <c r="C319" s="54"/>
      <c r="D319" s="54"/>
      <c r="E319" s="54"/>
      <c r="F319" s="54"/>
      <c r="G319" s="54"/>
      <c r="H319" s="67" t="str">
        <f t="shared" ca="1" si="9"/>
        <v/>
      </c>
      <c r="I319" s="67" t="str">
        <f t="shared" ca="1" si="10"/>
        <v/>
      </c>
      <c r="J319" s="29"/>
      <c r="N319" s="11" t="s">
        <v>243</v>
      </c>
    </row>
    <row r="320" spans="1:14" x14ac:dyDescent="0.2">
      <c r="A320" s="75" t="str">
        <f t="shared" ca="1" si="8"/>
        <v/>
      </c>
      <c r="B320" s="54"/>
      <c r="C320" s="54"/>
      <c r="D320" s="54"/>
      <c r="E320" s="54"/>
      <c r="F320" s="54"/>
      <c r="G320" s="54"/>
      <c r="H320" s="67" t="str">
        <f t="shared" ca="1" si="9"/>
        <v/>
      </c>
      <c r="I320" s="67" t="str">
        <f t="shared" ca="1" si="10"/>
        <v/>
      </c>
      <c r="J320" s="29"/>
      <c r="N320" s="11" t="s">
        <v>244</v>
      </c>
    </row>
    <row r="321" spans="1:14" x14ac:dyDescent="0.2">
      <c r="A321" s="75" t="str">
        <f t="shared" ca="1" si="8"/>
        <v/>
      </c>
      <c r="B321" s="54"/>
      <c r="C321" s="54"/>
      <c r="D321" s="54"/>
      <c r="E321" s="54"/>
      <c r="F321" s="54"/>
      <c r="G321" s="54"/>
      <c r="H321" s="67" t="str">
        <f t="shared" ca="1" si="9"/>
        <v/>
      </c>
      <c r="I321" s="67" t="str">
        <f t="shared" ca="1" si="10"/>
        <v/>
      </c>
      <c r="J321" s="29"/>
      <c r="N321" s="11" t="s">
        <v>1345</v>
      </c>
    </row>
    <row r="322" spans="1:14" x14ac:dyDescent="0.2">
      <c r="A322" s="75" t="str">
        <f t="shared" ca="1" si="8"/>
        <v/>
      </c>
      <c r="B322" s="54"/>
      <c r="C322" s="54"/>
      <c r="D322" s="54"/>
      <c r="E322" s="54"/>
      <c r="F322" s="54"/>
      <c r="G322" s="54"/>
      <c r="H322" s="67" t="str">
        <f t="shared" ca="1" si="9"/>
        <v/>
      </c>
      <c r="I322" s="67" t="str">
        <f t="shared" ca="1" si="10"/>
        <v/>
      </c>
      <c r="J322" s="29"/>
      <c r="N322" s="11" t="s">
        <v>245</v>
      </c>
    </row>
    <row r="323" spans="1:14" x14ac:dyDescent="0.2">
      <c r="A323" s="75" t="str">
        <f t="shared" ca="1" si="8"/>
        <v/>
      </c>
      <c r="B323" s="54"/>
      <c r="C323" s="54"/>
      <c r="D323" s="54"/>
      <c r="E323" s="54"/>
      <c r="F323" s="54"/>
      <c r="G323" s="54"/>
      <c r="H323" s="67" t="str">
        <f t="shared" ca="1" si="9"/>
        <v/>
      </c>
      <c r="I323" s="67" t="str">
        <f t="shared" ca="1" si="10"/>
        <v/>
      </c>
      <c r="J323" s="29"/>
      <c r="N323" s="11" t="s">
        <v>1617</v>
      </c>
    </row>
    <row r="324" spans="1:14" x14ac:dyDescent="0.2">
      <c r="A324" s="75" t="str">
        <f t="shared" ca="1" si="8"/>
        <v/>
      </c>
      <c r="B324" s="54"/>
      <c r="C324" s="54"/>
      <c r="D324" s="54"/>
      <c r="E324" s="54"/>
      <c r="F324" s="54"/>
      <c r="G324" s="54"/>
      <c r="H324" s="67" t="str">
        <f t="shared" ca="1" si="9"/>
        <v/>
      </c>
      <c r="I324" s="67" t="str">
        <f t="shared" ca="1" si="10"/>
        <v/>
      </c>
      <c r="J324" s="29"/>
      <c r="N324" s="11" t="s">
        <v>1346</v>
      </c>
    </row>
    <row r="325" spans="1:14" x14ac:dyDescent="0.2">
      <c r="A325" s="75" t="str">
        <f t="shared" ca="1" si="8"/>
        <v/>
      </c>
      <c r="B325" s="54"/>
      <c r="C325" s="54"/>
      <c r="D325" s="54"/>
      <c r="E325" s="54"/>
      <c r="F325" s="54"/>
      <c r="G325" s="54"/>
      <c r="H325" s="67" t="str">
        <f t="shared" ca="1" si="9"/>
        <v/>
      </c>
      <c r="I325" s="67" t="str">
        <f t="shared" ca="1" si="10"/>
        <v/>
      </c>
      <c r="J325" s="29"/>
      <c r="N325" s="11" t="s">
        <v>246</v>
      </c>
    </row>
    <row r="326" spans="1:14" x14ac:dyDescent="0.2">
      <c r="A326" s="75" t="str">
        <f t="shared" ca="1" si="8"/>
        <v/>
      </c>
      <c r="B326" s="54"/>
      <c r="C326" s="54"/>
      <c r="D326" s="54"/>
      <c r="E326" s="54"/>
      <c r="F326" s="54"/>
      <c r="G326" s="54"/>
      <c r="H326" s="67" t="str">
        <f t="shared" ca="1" si="9"/>
        <v/>
      </c>
      <c r="I326" s="67" t="str">
        <f t="shared" ca="1" si="10"/>
        <v/>
      </c>
      <c r="J326" s="29"/>
      <c r="N326" s="11" t="s">
        <v>247</v>
      </c>
    </row>
    <row r="327" spans="1:14" x14ac:dyDescent="0.2">
      <c r="A327" s="75" t="str">
        <f t="shared" ca="1" si="8"/>
        <v/>
      </c>
      <c r="B327" s="54"/>
      <c r="C327" s="54"/>
      <c r="D327" s="54"/>
      <c r="E327" s="54"/>
      <c r="F327" s="54"/>
      <c r="G327" s="54"/>
      <c r="H327" s="67" t="str">
        <f t="shared" ca="1" si="9"/>
        <v/>
      </c>
      <c r="I327" s="67" t="str">
        <f t="shared" ca="1" si="10"/>
        <v/>
      </c>
      <c r="J327" s="29"/>
      <c r="N327" s="11" t="s">
        <v>248</v>
      </c>
    </row>
    <row r="328" spans="1:14" x14ac:dyDescent="0.2">
      <c r="A328" s="75" t="str">
        <f t="shared" ca="1" si="8"/>
        <v/>
      </c>
      <c r="B328" s="54"/>
      <c r="C328" s="54"/>
      <c r="D328" s="54"/>
      <c r="E328" s="54"/>
      <c r="F328" s="54"/>
      <c r="G328" s="54"/>
      <c r="H328" s="67" t="str">
        <f t="shared" ca="1" si="9"/>
        <v/>
      </c>
      <c r="I328" s="67" t="str">
        <f t="shared" ca="1" si="10"/>
        <v/>
      </c>
      <c r="J328" s="29"/>
      <c r="N328" s="11" t="s">
        <v>103</v>
      </c>
    </row>
    <row r="329" spans="1:14" x14ac:dyDescent="0.2">
      <c r="A329" s="75" t="str">
        <f t="shared" ca="1" si="8"/>
        <v/>
      </c>
      <c r="B329" s="54"/>
      <c r="C329" s="54"/>
      <c r="D329" s="54"/>
      <c r="E329" s="54"/>
      <c r="F329" s="54"/>
      <c r="G329" s="54"/>
      <c r="H329" s="67" t="str">
        <f t="shared" ca="1" si="9"/>
        <v/>
      </c>
      <c r="I329" s="67" t="str">
        <f t="shared" ca="1" si="10"/>
        <v/>
      </c>
      <c r="J329" s="29"/>
      <c r="N329" s="11" t="s">
        <v>249</v>
      </c>
    </row>
    <row r="330" spans="1:14" x14ac:dyDescent="0.2">
      <c r="A330" s="75" t="str">
        <f t="shared" ca="1" si="8"/>
        <v/>
      </c>
      <c r="B330" s="54"/>
      <c r="C330" s="54"/>
      <c r="D330" s="54"/>
      <c r="E330" s="54"/>
      <c r="F330" s="54"/>
      <c r="G330" s="54"/>
      <c r="H330" s="67" t="str">
        <f t="shared" ca="1" si="9"/>
        <v/>
      </c>
      <c r="I330" s="67" t="str">
        <f t="shared" ca="1" si="10"/>
        <v/>
      </c>
      <c r="J330" s="29"/>
      <c r="N330" s="11" t="s">
        <v>104</v>
      </c>
    </row>
    <row r="331" spans="1:14" x14ac:dyDescent="0.2">
      <c r="A331" s="75" t="str">
        <f t="shared" ca="1" si="8"/>
        <v/>
      </c>
      <c r="B331" s="54"/>
      <c r="C331" s="54"/>
      <c r="D331" s="54"/>
      <c r="E331" s="54"/>
      <c r="F331" s="54"/>
      <c r="G331" s="54"/>
      <c r="H331" s="67" t="str">
        <f t="shared" ca="1" si="9"/>
        <v/>
      </c>
      <c r="I331" s="67" t="str">
        <f t="shared" ca="1" si="10"/>
        <v/>
      </c>
      <c r="J331" s="29"/>
      <c r="N331" s="11" t="s">
        <v>105</v>
      </c>
    </row>
    <row r="332" spans="1:14" x14ac:dyDescent="0.2">
      <c r="A332" s="75" t="str">
        <f t="shared" ca="1" si="8"/>
        <v/>
      </c>
      <c r="B332" s="54"/>
      <c r="C332" s="54"/>
      <c r="D332" s="54"/>
      <c r="E332" s="54"/>
      <c r="F332" s="54"/>
      <c r="G332" s="54"/>
      <c r="H332" s="67" t="str">
        <f t="shared" ca="1" si="9"/>
        <v/>
      </c>
      <c r="I332" s="67" t="str">
        <f t="shared" ca="1" si="10"/>
        <v/>
      </c>
      <c r="J332" s="29"/>
      <c r="N332" s="11" t="s">
        <v>106</v>
      </c>
    </row>
    <row r="333" spans="1:14" x14ac:dyDescent="0.2">
      <c r="A333" s="75" t="str">
        <f t="shared" ref="A333:A396" ca="1" si="11">IFERROR(IF(INDIRECT(ADDRESS(1,ROW()-ROW(Variable_Name),,,DataSheet1))=0,"",INDIRECT(ADDRESS(1,ROW()-ROW(Variable_Name),,,DataSheet1))),"")</f>
        <v/>
      </c>
      <c r="B333" s="54"/>
      <c r="C333" s="54"/>
      <c r="D333" s="54"/>
      <c r="E333" s="54"/>
      <c r="F333" s="54"/>
      <c r="G333" s="54"/>
      <c r="H333" s="67" t="str">
        <f t="shared" ref="H333:H396" ca="1" si="12">IF(OFFSET(Data_Type,ROW()-ROW(Data_Type),0)="number",_xlfn.AGGREGATE(4,6,(OFFSET(INDIRECT("'"&amp;OFFSET(Name_of_Data_Sheet,0,1)&amp;"'!A1"),1,ROW()-ROW(Data_Type)-1,OFFSET(Number_of_Data_Records,0,1)))),"")</f>
        <v/>
      </c>
      <c r="I333" s="67" t="str">
        <f t="shared" ref="I333:I396" ca="1" si="13">IF(OFFSET(Data_Type,ROW()-ROW(Data_Type),0)="number",_xlfn.AGGREGATE(5,6,(OFFSET(INDIRECT("'"&amp;OFFSET(Name_of_Data_Sheet,0,1)&amp;"'!A2"),1,ROW()-ROW(Data_Type)-1,OFFSET(Number_of_Data_Records,0,1)))),"")</f>
        <v/>
      </c>
      <c r="J333" s="29"/>
      <c r="N333" s="11" t="s">
        <v>107</v>
      </c>
    </row>
    <row r="334" spans="1:14" x14ac:dyDescent="0.2">
      <c r="A334" s="75" t="str">
        <f t="shared" ca="1" si="11"/>
        <v/>
      </c>
      <c r="B334" s="54"/>
      <c r="C334" s="54"/>
      <c r="D334" s="54"/>
      <c r="E334" s="54"/>
      <c r="F334" s="54"/>
      <c r="G334" s="54"/>
      <c r="H334" s="67" t="str">
        <f t="shared" ca="1" si="12"/>
        <v/>
      </c>
      <c r="I334" s="67" t="str">
        <f t="shared" ca="1" si="13"/>
        <v/>
      </c>
      <c r="J334" s="29"/>
      <c r="N334" s="11" t="s">
        <v>108</v>
      </c>
    </row>
    <row r="335" spans="1:14" x14ac:dyDescent="0.2">
      <c r="A335" s="75" t="str">
        <f t="shared" ca="1" si="11"/>
        <v/>
      </c>
      <c r="B335" s="54"/>
      <c r="C335" s="54"/>
      <c r="D335" s="54"/>
      <c r="E335" s="54"/>
      <c r="F335" s="54"/>
      <c r="G335" s="54"/>
      <c r="H335" s="67" t="str">
        <f t="shared" ca="1" si="12"/>
        <v/>
      </c>
      <c r="I335" s="67" t="str">
        <f t="shared" ca="1" si="13"/>
        <v/>
      </c>
      <c r="J335" s="29"/>
      <c r="N335" s="11" t="s">
        <v>109</v>
      </c>
    </row>
    <row r="336" spans="1:14" x14ac:dyDescent="0.2">
      <c r="A336" s="75" t="str">
        <f t="shared" ca="1" si="11"/>
        <v/>
      </c>
      <c r="B336" s="54"/>
      <c r="C336" s="54"/>
      <c r="D336" s="54"/>
      <c r="E336" s="54"/>
      <c r="F336" s="54"/>
      <c r="G336" s="54"/>
      <c r="H336" s="67" t="str">
        <f t="shared" ca="1" si="12"/>
        <v/>
      </c>
      <c r="I336" s="67" t="str">
        <f t="shared" ca="1" si="13"/>
        <v/>
      </c>
      <c r="J336" s="29"/>
      <c r="N336" s="11" t="s">
        <v>250</v>
      </c>
    </row>
    <row r="337" spans="1:14" x14ac:dyDescent="0.2">
      <c r="A337" s="75" t="str">
        <f t="shared" ca="1" si="11"/>
        <v/>
      </c>
      <c r="B337" s="54"/>
      <c r="C337" s="54"/>
      <c r="D337" s="54"/>
      <c r="E337" s="54"/>
      <c r="F337" s="54"/>
      <c r="G337" s="54"/>
      <c r="H337" s="67" t="str">
        <f t="shared" ca="1" si="12"/>
        <v/>
      </c>
      <c r="I337" s="67" t="str">
        <f t="shared" ca="1" si="13"/>
        <v/>
      </c>
      <c r="J337" s="29"/>
      <c r="N337" s="11" t="s">
        <v>251</v>
      </c>
    </row>
    <row r="338" spans="1:14" x14ac:dyDescent="0.2">
      <c r="A338" s="75" t="str">
        <f t="shared" ca="1" si="11"/>
        <v/>
      </c>
      <c r="B338" s="54"/>
      <c r="C338" s="54"/>
      <c r="D338" s="54"/>
      <c r="E338" s="54"/>
      <c r="F338" s="54"/>
      <c r="G338" s="54"/>
      <c r="H338" s="67" t="str">
        <f t="shared" ca="1" si="12"/>
        <v/>
      </c>
      <c r="I338" s="67" t="str">
        <f t="shared" ca="1" si="13"/>
        <v/>
      </c>
      <c r="J338" s="29"/>
      <c r="N338" s="11" t="s">
        <v>252</v>
      </c>
    </row>
    <row r="339" spans="1:14" x14ac:dyDescent="0.2">
      <c r="A339" s="75" t="str">
        <f t="shared" ca="1" si="11"/>
        <v/>
      </c>
      <c r="B339" s="54"/>
      <c r="C339" s="54"/>
      <c r="D339" s="54"/>
      <c r="E339" s="54"/>
      <c r="F339" s="54"/>
      <c r="G339" s="54"/>
      <c r="H339" s="67" t="str">
        <f t="shared" ca="1" si="12"/>
        <v/>
      </c>
      <c r="I339" s="67" t="str">
        <f t="shared" ca="1" si="13"/>
        <v/>
      </c>
      <c r="J339" s="29"/>
      <c r="N339" s="11" t="s">
        <v>253</v>
      </c>
    </row>
    <row r="340" spans="1:14" x14ac:dyDescent="0.2">
      <c r="A340" s="75" t="str">
        <f t="shared" ca="1" si="11"/>
        <v/>
      </c>
      <c r="B340" s="54"/>
      <c r="C340" s="54"/>
      <c r="D340" s="54"/>
      <c r="E340" s="54"/>
      <c r="F340" s="54"/>
      <c r="G340" s="54"/>
      <c r="H340" s="67" t="str">
        <f t="shared" ca="1" si="12"/>
        <v/>
      </c>
      <c r="I340" s="67" t="str">
        <f t="shared" ca="1" si="13"/>
        <v/>
      </c>
      <c r="J340" s="29"/>
      <c r="N340" s="11" t="s">
        <v>254</v>
      </c>
    </row>
    <row r="341" spans="1:14" x14ac:dyDescent="0.2">
      <c r="A341" s="75" t="str">
        <f t="shared" ca="1" si="11"/>
        <v/>
      </c>
      <c r="B341" s="54"/>
      <c r="C341" s="54"/>
      <c r="D341" s="54"/>
      <c r="E341" s="54"/>
      <c r="F341" s="54"/>
      <c r="G341" s="54"/>
      <c r="H341" s="67" t="str">
        <f t="shared" ca="1" si="12"/>
        <v/>
      </c>
      <c r="I341" s="67" t="str">
        <f t="shared" ca="1" si="13"/>
        <v/>
      </c>
      <c r="J341" s="29"/>
      <c r="N341" s="11" t="s">
        <v>1618</v>
      </c>
    </row>
    <row r="342" spans="1:14" x14ac:dyDescent="0.2">
      <c r="A342" s="75" t="str">
        <f t="shared" ca="1" si="11"/>
        <v/>
      </c>
      <c r="B342" s="54"/>
      <c r="C342" s="54"/>
      <c r="D342" s="54"/>
      <c r="E342" s="54"/>
      <c r="F342" s="54"/>
      <c r="G342" s="54"/>
      <c r="H342" s="67" t="str">
        <f t="shared" ca="1" si="12"/>
        <v/>
      </c>
      <c r="I342" s="67" t="str">
        <f t="shared" ca="1" si="13"/>
        <v/>
      </c>
      <c r="J342" s="29"/>
      <c r="N342" s="11" t="s">
        <v>110</v>
      </c>
    </row>
    <row r="343" spans="1:14" x14ac:dyDescent="0.2">
      <c r="A343" s="75" t="str">
        <f t="shared" ca="1" si="11"/>
        <v/>
      </c>
      <c r="B343" s="54"/>
      <c r="C343" s="54"/>
      <c r="D343" s="54"/>
      <c r="E343" s="54"/>
      <c r="F343" s="54"/>
      <c r="G343" s="54"/>
      <c r="H343" s="67" t="str">
        <f t="shared" ca="1" si="12"/>
        <v/>
      </c>
      <c r="I343" s="67" t="str">
        <f t="shared" ca="1" si="13"/>
        <v/>
      </c>
      <c r="J343" s="29"/>
      <c r="N343" s="11" t="s">
        <v>1595</v>
      </c>
    </row>
    <row r="344" spans="1:14" x14ac:dyDescent="0.2">
      <c r="A344" s="75" t="str">
        <f t="shared" ca="1" si="11"/>
        <v/>
      </c>
      <c r="B344" s="54"/>
      <c r="C344" s="54"/>
      <c r="D344" s="54"/>
      <c r="E344" s="54"/>
      <c r="F344" s="54"/>
      <c r="G344" s="54"/>
      <c r="H344" s="67" t="str">
        <f t="shared" ca="1" si="12"/>
        <v/>
      </c>
      <c r="I344" s="67" t="str">
        <f t="shared" ca="1" si="13"/>
        <v/>
      </c>
      <c r="J344" s="29"/>
      <c r="N344" s="11" t="s">
        <v>111</v>
      </c>
    </row>
    <row r="345" spans="1:14" x14ac:dyDescent="0.2">
      <c r="A345" s="75" t="str">
        <f t="shared" ca="1" si="11"/>
        <v/>
      </c>
      <c r="B345" s="54"/>
      <c r="C345" s="54"/>
      <c r="D345" s="54"/>
      <c r="E345" s="54"/>
      <c r="F345" s="54"/>
      <c r="G345" s="54"/>
      <c r="H345" s="67" t="str">
        <f t="shared" ca="1" si="12"/>
        <v/>
      </c>
      <c r="I345" s="67" t="str">
        <f t="shared" ca="1" si="13"/>
        <v/>
      </c>
      <c r="J345" s="29"/>
      <c r="N345" s="11" t="s">
        <v>255</v>
      </c>
    </row>
    <row r="346" spans="1:14" x14ac:dyDescent="0.2">
      <c r="A346" s="75" t="str">
        <f t="shared" ca="1" si="11"/>
        <v/>
      </c>
      <c r="B346" s="54"/>
      <c r="C346" s="54"/>
      <c r="D346" s="54"/>
      <c r="E346" s="54"/>
      <c r="F346" s="54"/>
      <c r="G346" s="54"/>
      <c r="H346" s="67" t="str">
        <f t="shared" ca="1" si="12"/>
        <v/>
      </c>
      <c r="I346" s="67" t="str">
        <f t="shared" ca="1" si="13"/>
        <v/>
      </c>
      <c r="J346" s="29"/>
      <c r="N346" s="11" t="s">
        <v>112</v>
      </c>
    </row>
    <row r="347" spans="1:14" x14ac:dyDescent="0.2">
      <c r="A347" s="75" t="str">
        <f t="shared" ca="1" si="11"/>
        <v/>
      </c>
      <c r="B347" s="54"/>
      <c r="C347" s="54"/>
      <c r="D347" s="54"/>
      <c r="E347" s="54"/>
      <c r="F347" s="54"/>
      <c r="G347" s="54"/>
      <c r="H347" s="67" t="str">
        <f t="shared" ca="1" si="12"/>
        <v/>
      </c>
      <c r="I347" s="67" t="str">
        <f t="shared" ca="1" si="13"/>
        <v/>
      </c>
      <c r="J347" s="29"/>
      <c r="N347" s="11" t="s">
        <v>1643</v>
      </c>
    </row>
    <row r="348" spans="1:14" x14ac:dyDescent="0.2">
      <c r="A348" s="75" t="str">
        <f t="shared" ca="1" si="11"/>
        <v/>
      </c>
      <c r="B348" s="54"/>
      <c r="C348" s="54"/>
      <c r="D348" s="54"/>
      <c r="E348" s="54"/>
      <c r="F348" s="54"/>
      <c r="G348" s="54"/>
      <c r="H348" s="67" t="str">
        <f t="shared" ca="1" si="12"/>
        <v/>
      </c>
      <c r="I348" s="67" t="str">
        <f t="shared" ca="1" si="13"/>
        <v/>
      </c>
      <c r="J348" s="29"/>
      <c r="N348" s="11" t="s">
        <v>113</v>
      </c>
    </row>
    <row r="349" spans="1:14" x14ac:dyDescent="0.2">
      <c r="A349" s="75" t="str">
        <f t="shared" ca="1" si="11"/>
        <v/>
      </c>
      <c r="B349" s="54"/>
      <c r="C349" s="54"/>
      <c r="D349" s="54"/>
      <c r="E349" s="54"/>
      <c r="F349" s="54"/>
      <c r="G349" s="54"/>
      <c r="H349" s="67" t="str">
        <f t="shared" ca="1" si="12"/>
        <v/>
      </c>
      <c r="I349" s="67" t="str">
        <f t="shared" ca="1" si="13"/>
        <v/>
      </c>
      <c r="J349" s="29"/>
      <c r="N349" s="11" t="s">
        <v>1347</v>
      </c>
    </row>
    <row r="350" spans="1:14" x14ac:dyDescent="0.2">
      <c r="A350" s="75" t="str">
        <f t="shared" ca="1" si="11"/>
        <v/>
      </c>
      <c r="B350" s="54"/>
      <c r="C350" s="54"/>
      <c r="D350" s="54"/>
      <c r="E350" s="54"/>
      <c r="F350" s="54"/>
      <c r="G350" s="54"/>
      <c r="H350" s="67" t="str">
        <f t="shared" ca="1" si="12"/>
        <v/>
      </c>
      <c r="I350" s="67" t="str">
        <f t="shared" ca="1" si="13"/>
        <v/>
      </c>
      <c r="J350" s="29"/>
      <c r="N350" s="11" t="s">
        <v>1348</v>
      </c>
    </row>
    <row r="351" spans="1:14" x14ac:dyDescent="0.2">
      <c r="A351" s="75" t="str">
        <f t="shared" ca="1" si="11"/>
        <v/>
      </c>
      <c r="B351" s="54"/>
      <c r="C351" s="54"/>
      <c r="D351" s="54"/>
      <c r="E351" s="54"/>
      <c r="F351" s="54"/>
      <c r="G351" s="54"/>
      <c r="H351" s="67" t="str">
        <f t="shared" ca="1" si="12"/>
        <v/>
      </c>
      <c r="I351" s="67" t="str">
        <f t="shared" ca="1" si="13"/>
        <v/>
      </c>
      <c r="J351" s="29"/>
      <c r="N351" s="11" t="s">
        <v>1349</v>
      </c>
    </row>
    <row r="352" spans="1:14" x14ac:dyDescent="0.2">
      <c r="A352" s="75" t="str">
        <f t="shared" ca="1" si="11"/>
        <v/>
      </c>
      <c r="B352" s="54"/>
      <c r="C352" s="54"/>
      <c r="D352" s="54"/>
      <c r="E352" s="54"/>
      <c r="F352" s="54"/>
      <c r="G352" s="54"/>
      <c r="H352" s="67" t="str">
        <f t="shared" ca="1" si="12"/>
        <v/>
      </c>
      <c r="I352" s="67" t="str">
        <f t="shared" ca="1" si="13"/>
        <v/>
      </c>
      <c r="J352" s="29"/>
      <c r="N352" s="11" t="s">
        <v>1350</v>
      </c>
    </row>
    <row r="353" spans="1:14" x14ac:dyDescent="0.2">
      <c r="A353" s="75" t="str">
        <f t="shared" ca="1" si="11"/>
        <v/>
      </c>
      <c r="B353" s="54"/>
      <c r="C353" s="54"/>
      <c r="D353" s="54"/>
      <c r="E353" s="54"/>
      <c r="F353" s="54"/>
      <c r="G353" s="54"/>
      <c r="H353" s="67" t="str">
        <f t="shared" ca="1" si="12"/>
        <v/>
      </c>
      <c r="I353" s="67" t="str">
        <f t="shared" ca="1" si="13"/>
        <v/>
      </c>
      <c r="J353" s="29"/>
      <c r="N353" s="11" t="s">
        <v>1351</v>
      </c>
    </row>
    <row r="354" spans="1:14" x14ac:dyDescent="0.2">
      <c r="A354" s="75" t="str">
        <f t="shared" ca="1" si="11"/>
        <v/>
      </c>
      <c r="B354" s="54"/>
      <c r="C354" s="54"/>
      <c r="D354" s="54"/>
      <c r="E354" s="54"/>
      <c r="F354" s="54"/>
      <c r="G354" s="54"/>
      <c r="H354" s="67" t="str">
        <f t="shared" ca="1" si="12"/>
        <v/>
      </c>
      <c r="I354" s="67" t="str">
        <f t="shared" ca="1" si="13"/>
        <v/>
      </c>
      <c r="J354" s="29"/>
      <c r="N354" s="11" t="s">
        <v>1352</v>
      </c>
    </row>
    <row r="355" spans="1:14" x14ac:dyDescent="0.2">
      <c r="A355" s="75" t="str">
        <f t="shared" ca="1" si="11"/>
        <v/>
      </c>
      <c r="B355" s="54"/>
      <c r="C355" s="54"/>
      <c r="D355" s="54"/>
      <c r="E355" s="54"/>
      <c r="F355" s="54"/>
      <c r="G355" s="54"/>
      <c r="H355" s="67" t="str">
        <f t="shared" ca="1" si="12"/>
        <v/>
      </c>
      <c r="I355" s="67" t="str">
        <f t="shared" ca="1" si="13"/>
        <v/>
      </c>
      <c r="J355" s="29"/>
      <c r="N355" s="11" t="s">
        <v>114</v>
      </c>
    </row>
    <row r="356" spans="1:14" x14ac:dyDescent="0.2">
      <c r="A356" s="75" t="str">
        <f t="shared" ca="1" si="11"/>
        <v/>
      </c>
      <c r="B356" s="54"/>
      <c r="C356" s="54"/>
      <c r="D356" s="54"/>
      <c r="E356" s="54"/>
      <c r="F356" s="54"/>
      <c r="G356" s="54"/>
      <c r="H356" s="67" t="str">
        <f t="shared" ca="1" si="12"/>
        <v/>
      </c>
      <c r="I356" s="67" t="str">
        <f t="shared" ca="1" si="13"/>
        <v/>
      </c>
      <c r="J356" s="29"/>
      <c r="N356" s="11" t="s">
        <v>1644</v>
      </c>
    </row>
    <row r="357" spans="1:14" x14ac:dyDescent="0.2">
      <c r="A357" s="75" t="str">
        <f t="shared" ca="1" si="11"/>
        <v/>
      </c>
      <c r="B357" s="54"/>
      <c r="C357" s="54"/>
      <c r="D357" s="54"/>
      <c r="E357" s="54"/>
      <c r="F357" s="54"/>
      <c r="G357" s="54"/>
      <c r="H357" s="67" t="str">
        <f t="shared" ca="1" si="12"/>
        <v/>
      </c>
      <c r="I357" s="67" t="str">
        <f t="shared" ca="1" si="13"/>
        <v/>
      </c>
      <c r="J357" s="29"/>
      <c r="N357" s="11" t="s">
        <v>256</v>
      </c>
    </row>
    <row r="358" spans="1:14" x14ac:dyDescent="0.2">
      <c r="A358" s="75" t="str">
        <f t="shared" ca="1" si="11"/>
        <v/>
      </c>
      <c r="B358" s="54"/>
      <c r="C358" s="54"/>
      <c r="D358" s="54"/>
      <c r="E358" s="54"/>
      <c r="F358" s="54"/>
      <c r="G358" s="54"/>
      <c r="H358" s="67" t="str">
        <f t="shared" ca="1" si="12"/>
        <v/>
      </c>
      <c r="I358" s="67" t="str">
        <f t="shared" ca="1" si="13"/>
        <v/>
      </c>
      <c r="J358" s="29"/>
      <c r="N358" s="11" t="s">
        <v>115</v>
      </c>
    </row>
    <row r="359" spans="1:14" x14ac:dyDescent="0.2">
      <c r="A359" s="75" t="str">
        <f t="shared" ca="1" si="11"/>
        <v/>
      </c>
      <c r="B359" s="54"/>
      <c r="C359" s="54"/>
      <c r="D359" s="54"/>
      <c r="E359" s="54"/>
      <c r="F359" s="54"/>
      <c r="G359" s="54"/>
      <c r="H359" s="67" t="str">
        <f t="shared" ca="1" si="12"/>
        <v/>
      </c>
      <c r="I359" s="67" t="str">
        <f t="shared" ca="1" si="13"/>
        <v/>
      </c>
      <c r="J359" s="29"/>
      <c r="N359" s="11" t="s">
        <v>116</v>
      </c>
    </row>
    <row r="360" spans="1:14" x14ac:dyDescent="0.2">
      <c r="A360" s="75" t="str">
        <f t="shared" ca="1" si="11"/>
        <v/>
      </c>
      <c r="B360" s="54"/>
      <c r="C360" s="54"/>
      <c r="D360" s="54"/>
      <c r="E360" s="54"/>
      <c r="F360" s="54"/>
      <c r="G360" s="54"/>
      <c r="H360" s="67" t="str">
        <f t="shared" ca="1" si="12"/>
        <v/>
      </c>
      <c r="I360" s="67" t="str">
        <f t="shared" ca="1" si="13"/>
        <v/>
      </c>
      <c r="J360" s="29"/>
      <c r="N360" s="11" t="s">
        <v>257</v>
      </c>
    </row>
    <row r="361" spans="1:14" x14ac:dyDescent="0.2">
      <c r="A361" s="75" t="str">
        <f t="shared" ca="1" si="11"/>
        <v/>
      </c>
      <c r="B361" s="54"/>
      <c r="C361" s="54"/>
      <c r="D361" s="54"/>
      <c r="E361" s="54"/>
      <c r="F361" s="54"/>
      <c r="G361" s="54"/>
      <c r="H361" s="67" t="str">
        <f t="shared" ca="1" si="12"/>
        <v/>
      </c>
      <c r="I361" s="67" t="str">
        <f t="shared" ca="1" si="13"/>
        <v/>
      </c>
      <c r="J361" s="29"/>
      <c r="N361" s="11" t="s">
        <v>1603</v>
      </c>
    </row>
    <row r="362" spans="1:14" x14ac:dyDescent="0.2">
      <c r="A362" s="75" t="str">
        <f t="shared" ca="1" si="11"/>
        <v/>
      </c>
      <c r="B362" s="54"/>
      <c r="C362" s="54"/>
      <c r="D362" s="54"/>
      <c r="E362" s="54"/>
      <c r="F362" s="54"/>
      <c r="G362" s="54"/>
      <c r="H362" s="67" t="str">
        <f t="shared" ca="1" si="12"/>
        <v/>
      </c>
      <c r="I362" s="67" t="str">
        <f t="shared" ca="1" si="13"/>
        <v/>
      </c>
      <c r="J362" s="29"/>
      <c r="N362" s="11" t="s">
        <v>117</v>
      </c>
    </row>
    <row r="363" spans="1:14" x14ac:dyDescent="0.2">
      <c r="A363" s="75" t="str">
        <f t="shared" ca="1" si="11"/>
        <v/>
      </c>
      <c r="B363" s="54"/>
      <c r="C363" s="54"/>
      <c r="D363" s="54"/>
      <c r="E363" s="54"/>
      <c r="F363" s="54"/>
      <c r="G363" s="54"/>
      <c r="H363" s="67" t="str">
        <f t="shared" ca="1" si="12"/>
        <v/>
      </c>
      <c r="I363" s="67" t="str">
        <f t="shared" ca="1" si="13"/>
        <v/>
      </c>
      <c r="J363" s="29"/>
      <c r="N363" s="11" t="s">
        <v>118</v>
      </c>
    </row>
    <row r="364" spans="1:14" x14ac:dyDescent="0.2">
      <c r="A364" s="75" t="str">
        <f t="shared" ca="1" si="11"/>
        <v/>
      </c>
      <c r="B364" s="54"/>
      <c r="C364" s="54"/>
      <c r="D364" s="54"/>
      <c r="E364" s="54"/>
      <c r="F364" s="54"/>
      <c r="G364" s="54"/>
      <c r="H364" s="67" t="str">
        <f t="shared" ca="1" si="12"/>
        <v/>
      </c>
      <c r="I364" s="67" t="str">
        <f t="shared" ca="1" si="13"/>
        <v/>
      </c>
      <c r="J364" s="29"/>
      <c r="N364" s="11" t="s">
        <v>119</v>
      </c>
    </row>
    <row r="365" spans="1:14" x14ac:dyDescent="0.2">
      <c r="A365" s="75" t="str">
        <f t="shared" ca="1" si="11"/>
        <v/>
      </c>
      <c r="B365" s="54"/>
      <c r="C365" s="54"/>
      <c r="D365" s="54"/>
      <c r="E365" s="54"/>
      <c r="F365" s="54"/>
      <c r="G365" s="54"/>
      <c r="H365" s="67" t="str">
        <f t="shared" ca="1" si="12"/>
        <v/>
      </c>
      <c r="I365" s="67" t="str">
        <f t="shared" ca="1" si="13"/>
        <v/>
      </c>
      <c r="J365" s="29"/>
      <c r="N365" s="11" t="s">
        <v>1619</v>
      </c>
    </row>
    <row r="366" spans="1:14" x14ac:dyDescent="0.2">
      <c r="A366" s="75" t="str">
        <f t="shared" ca="1" si="11"/>
        <v/>
      </c>
      <c r="B366" s="54"/>
      <c r="C366" s="54"/>
      <c r="D366" s="54"/>
      <c r="E366" s="54"/>
      <c r="F366" s="54"/>
      <c r="G366" s="54"/>
      <c r="H366" s="67" t="str">
        <f t="shared" ca="1" si="12"/>
        <v/>
      </c>
      <c r="I366" s="67" t="str">
        <f t="shared" ca="1" si="13"/>
        <v/>
      </c>
      <c r="J366" s="29"/>
      <c r="N366" s="11" t="s">
        <v>120</v>
      </c>
    </row>
    <row r="367" spans="1:14" x14ac:dyDescent="0.2">
      <c r="A367" s="75" t="str">
        <f t="shared" ca="1" si="11"/>
        <v/>
      </c>
      <c r="B367" s="54"/>
      <c r="C367" s="54"/>
      <c r="D367" s="54"/>
      <c r="E367" s="54"/>
      <c r="F367" s="54"/>
      <c r="G367" s="54"/>
      <c r="H367" s="67" t="str">
        <f t="shared" ca="1" si="12"/>
        <v/>
      </c>
      <c r="I367" s="67" t="str">
        <f t="shared" ca="1" si="13"/>
        <v/>
      </c>
      <c r="J367" s="29"/>
      <c r="N367" s="11" t="s">
        <v>121</v>
      </c>
    </row>
    <row r="368" spans="1:14" x14ac:dyDescent="0.2">
      <c r="A368" s="75" t="str">
        <f t="shared" ca="1" si="11"/>
        <v/>
      </c>
      <c r="B368" s="54"/>
      <c r="C368" s="54"/>
      <c r="D368" s="54"/>
      <c r="E368" s="54"/>
      <c r="F368" s="54"/>
      <c r="G368" s="54"/>
      <c r="H368" s="67" t="str">
        <f t="shared" ca="1" si="12"/>
        <v/>
      </c>
      <c r="I368" s="67" t="str">
        <f t="shared" ca="1" si="13"/>
        <v/>
      </c>
      <c r="J368" s="29"/>
      <c r="N368" s="11" t="s">
        <v>258</v>
      </c>
    </row>
    <row r="369" spans="1:14" x14ac:dyDescent="0.2">
      <c r="A369" s="75" t="str">
        <f t="shared" ca="1" si="11"/>
        <v/>
      </c>
      <c r="B369" s="54"/>
      <c r="C369" s="54"/>
      <c r="D369" s="54"/>
      <c r="E369" s="54"/>
      <c r="F369" s="54"/>
      <c r="G369" s="54"/>
      <c r="H369" s="67" t="str">
        <f t="shared" ca="1" si="12"/>
        <v/>
      </c>
      <c r="I369" s="67" t="str">
        <f t="shared" ca="1" si="13"/>
        <v/>
      </c>
      <c r="J369" s="29"/>
      <c r="N369" s="11" t="s">
        <v>259</v>
      </c>
    </row>
    <row r="370" spans="1:14" x14ac:dyDescent="0.2">
      <c r="A370" s="75" t="str">
        <f t="shared" ca="1" si="11"/>
        <v/>
      </c>
      <c r="B370" s="54"/>
      <c r="C370" s="54"/>
      <c r="D370" s="54"/>
      <c r="E370" s="54"/>
      <c r="F370" s="54"/>
      <c r="G370" s="54"/>
      <c r="H370" s="67" t="str">
        <f t="shared" ca="1" si="12"/>
        <v/>
      </c>
      <c r="I370" s="67" t="str">
        <f t="shared" ca="1" si="13"/>
        <v/>
      </c>
      <c r="J370" s="29"/>
      <c r="N370" s="11" t="s">
        <v>122</v>
      </c>
    </row>
    <row r="371" spans="1:14" x14ac:dyDescent="0.2">
      <c r="A371" s="75" t="str">
        <f t="shared" ca="1" si="11"/>
        <v/>
      </c>
      <c r="B371" s="54"/>
      <c r="C371" s="54"/>
      <c r="D371" s="54"/>
      <c r="E371" s="54"/>
      <c r="F371" s="54"/>
      <c r="G371" s="54"/>
      <c r="H371" s="67" t="str">
        <f t="shared" ca="1" si="12"/>
        <v/>
      </c>
      <c r="I371" s="67" t="str">
        <f t="shared" ca="1" si="13"/>
        <v/>
      </c>
      <c r="J371" s="29"/>
      <c r="N371" s="11" t="s">
        <v>123</v>
      </c>
    </row>
    <row r="372" spans="1:14" x14ac:dyDescent="0.2">
      <c r="A372" s="75" t="str">
        <f t="shared" ca="1" si="11"/>
        <v/>
      </c>
      <c r="B372" s="54"/>
      <c r="C372" s="54"/>
      <c r="D372" s="54"/>
      <c r="E372" s="54"/>
      <c r="F372" s="54"/>
      <c r="G372" s="54"/>
      <c r="H372" s="67" t="str">
        <f t="shared" ca="1" si="12"/>
        <v/>
      </c>
      <c r="I372" s="67" t="str">
        <f t="shared" ca="1" si="13"/>
        <v/>
      </c>
      <c r="J372" s="29"/>
      <c r="N372" s="11" t="s">
        <v>1596</v>
      </c>
    </row>
    <row r="373" spans="1:14" x14ac:dyDescent="0.2">
      <c r="A373" s="75" t="str">
        <f t="shared" ca="1" si="11"/>
        <v/>
      </c>
      <c r="B373" s="54"/>
      <c r="C373" s="54"/>
      <c r="D373" s="54"/>
      <c r="E373" s="54"/>
      <c r="F373" s="54"/>
      <c r="G373" s="54"/>
      <c r="H373" s="67" t="str">
        <f t="shared" ca="1" si="12"/>
        <v/>
      </c>
      <c r="I373" s="67" t="str">
        <f t="shared" ca="1" si="13"/>
        <v/>
      </c>
      <c r="J373" s="29"/>
      <c r="N373" s="11" t="s">
        <v>260</v>
      </c>
    </row>
    <row r="374" spans="1:14" x14ac:dyDescent="0.2">
      <c r="A374" s="75" t="str">
        <f t="shared" ca="1" si="11"/>
        <v/>
      </c>
      <c r="B374" s="54"/>
      <c r="C374" s="54"/>
      <c r="D374" s="54"/>
      <c r="E374" s="54"/>
      <c r="F374" s="54"/>
      <c r="G374" s="54"/>
      <c r="H374" s="67" t="str">
        <f t="shared" ca="1" si="12"/>
        <v/>
      </c>
      <c r="I374" s="67" t="str">
        <f t="shared" ca="1" si="13"/>
        <v/>
      </c>
      <c r="J374" s="29"/>
      <c r="N374" s="11" t="s">
        <v>261</v>
      </c>
    </row>
    <row r="375" spans="1:14" x14ac:dyDescent="0.2">
      <c r="A375" s="75" t="str">
        <f t="shared" ca="1" si="11"/>
        <v/>
      </c>
      <c r="B375" s="54"/>
      <c r="C375" s="54"/>
      <c r="D375" s="54"/>
      <c r="E375" s="54"/>
      <c r="F375" s="54"/>
      <c r="G375" s="54"/>
      <c r="H375" s="67" t="str">
        <f t="shared" ca="1" si="12"/>
        <v/>
      </c>
      <c r="I375" s="67" t="str">
        <f t="shared" ca="1" si="13"/>
        <v/>
      </c>
      <c r="J375" s="29"/>
      <c r="N375" s="11" t="s">
        <v>1353</v>
      </c>
    </row>
    <row r="376" spans="1:14" x14ac:dyDescent="0.2">
      <c r="A376" s="75" t="str">
        <f t="shared" ca="1" si="11"/>
        <v/>
      </c>
      <c r="B376" s="54"/>
      <c r="C376" s="54"/>
      <c r="D376" s="54"/>
      <c r="E376" s="54"/>
      <c r="F376" s="54"/>
      <c r="G376" s="54"/>
      <c r="H376" s="67" t="str">
        <f t="shared" ca="1" si="12"/>
        <v/>
      </c>
      <c r="I376" s="67" t="str">
        <f t="shared" ca="1" si="13"/>
        <v/>
      </c>
      <c r="J376" s="29"/>
      <c r="N376" s="11" t="s">
        <v>124</v>
      </c>
    </row>
    <row r="377" spans="1:14" x14ac:dyDescent="0.2">
      <c r="A377" s="75" t="str">
        <f t="shared" ca="1" si="11"/>
        <v/>
      </c>
      <c r="B377" s="54"/>
      <c r="C377" s="54"/>
      <c r="D377" s="54"/>
      <c r="E377" s="54"/>
      <c r="F377" s="54"/>
      <c r="G377" s="54"/>
      <c r="H377" s="67" t="str">
        <f t="shared" ca="1" si="12"/>
        <v/>
      </c>
      <c r="I377" s="67" t="str">
        <f t="shared" ca="1" si="13"/>
        <v/>
      </c>
      <c r="J377" s="29"/>
      <c r="N377" s="11" t="s">
        <v>1620</v>
      </c>
    </row>
    <row r="378" spans="1:14" x14ac:dyDescent="0.2">
      <c r="A378" s="75" t="str">
        <f t="shared" ca="1" si="11"/>
        <v/>
      </c>
      <c r="B378" s="54"/>
      <c r="C378" s="54"/>
      <c r="D378" s="54"/>
      <c r="E378" s="54"/>
      <c r="F378" s="54"/>
      <c r="G378" s="54"/>
      <c r="H378" s="67" t="str">
        <f t="shared" ca="1" si="12"/>
        <v/>
      </c>
      <c r="I378" s="67" t="str">
        <f t="shared" ca="1" si="13"/>
        <v/>
      </c>
      <c r="J378" s="29"/>
      <c r="N378" s="11" t="s">
        <v>125</v>
      </c>
    </row>
    <row r="379" spans="1:14" x14ac:dyDescent="0.2">
      <c r="A379" s="75" t="str">
        <f t="shared" ca="1" si="11"/>
        <v/>
      </c>
      <c r="B379" s="54"/>
      <c r="C379" s="54"/>
      <c r="D379" s="54"/>
      <c r="E379" s="54"/>
      <c r="F379" s="54"/>
      <c r="G379" s="54"/>
      <c r="H379" s="67" t="str">
        <f t="shared" ca="1" si="12"/>
        <v/>
      </c>
      <c r="I379" s="67" t="str">
        <f t="shared" ca="1" si="13"/>
        <v/>
      </c>
      <c r="J379" s="29"/>
      <c r="N379" s="11" t="s">
        <v>1604</v>
      </c>
    </row>
    <row r="380" spans="1:14" x14ac:dyDescent="0.2">
      <c r="A380" s="75" t="str">
        <f t="shared" ca="1" si="11"/>
        <v/>
      </c>
      <c r="B380" s="54"/>
      <c r="C380" s="54"/>
      <c r="D380" s="54"/>
      <c r="E380" s="54"/>
      <c r="F380" s="54"/>
      <c r="G380" s="54"/>
      <c r="H380" s="67" t="str">
        <f t="shared" ca="1" si="12"/>
        <v/>
      </c>
      <c r="I380" s="67" t="str">
        <f t="shared" ca="1" si="13"/>
        <v/>
      </c>
      <c r="J380" s="29"/>
      <c r="N380" s="11" t="s">
        <v>262</v>
      </c>
    </row>
    <row r="381" spans="1:14" x14ac:dyDescent="0.2">
      <c r="A381" s="75" t="str">
        <f t="shared" ca="1" si="11"/>
        <v/>
      </c>
      <c r="B381" s="54"/>
      <c r="C381" s="54"/>
      <c r="D381" s="54"/>
      <c r="E381" s="54"/>
      <c r="F381" s="54"/>
      <c r="G381" s="54"/>
      <c r="H381" s="67" t="str">
        <f t="shared" ca="1" si="12"/>
        <v/>
      </c>
      <c r="I381" s="67" t="str">
        <f t="shared" ca="1" si="13"/>
        <v/>
      </c>
      <c r="J381" s="29"/>
      <c r="N381" s="11" t="s">
        <v>263</v>
      </c>
    </row>
    <row r="382" spans="1:14" x14ac:dyDescent="0.2">
      <c r="A382" s="75" t="str">
        <f t="shared" ca="1" si="11"/>
        <v/>
      </c>
      <c r="B382" s="54"/>
      <c r="C382" s="54"/>
      <c r="D382" s="54"/>
      <c r="E382" s="54"/>
      <c r="F382" s="54"/>
      <c r="G382" s="54"/>
      <c r="H382" s="67" t="str">
        <f t="shared" ca="1" si="12"/>
        <v/>
      </c>
      <c r="I382" s="67" t="str">
        <f t="shared" ca="1" si="13"/>
        <v/>
      </c>
      <c r="J382" s="29"/>
      <c r="N382" s="11" t="s">
        <v>1354</v>
      </c>
    </row>
    <row r="383" spans="1:14" x14ac:dyDescent="0.2">
      <c r="A383" s="75" t="str">
        <f t="shared" ca="1" si="11"/>
        <v/>
      </c>
      <c r="B383" s="54"/>
      <c r="C383" s="54"/>
      <c r="D383" s="54"/>
      <c r="E383" s="54"/>
      <c r="F383" s="54"/>
      <c r="G383" s="54"/>
      <c r="H383" s="67" t="str">
        <f t="shared" ca="1" si="12"/>
        <v/>
      </c>
      <c r="I383" s="67" t="str">
        <f t="shared" ca="1" si="13"/>
        <v/>
      </c>
      <c r="J383" s="29"/>
      <c r="N383" s="11" t="s">
        <v>264</v>
      </c>
    </row>
    <row r="384" spans="1:14" x14ac:dyDescent="0.2">
      <c r="A384" s="75" t="str">
        <f t="shared" ca="1" si="11"/>
        <v/>
      </c>
      <c r="B384" s="54"/>
      <c r="C384" s="54"/>
      <c r="D384" s="54"/>
      <c r="E384" s="54"/>
      <c r="F384" s="54"/>
      <c r="G384" s="54"/>
      <c r="H384" s="67" t="str">
        <f t="shared" ca="1" si="12"/>
        <v/>
      </c>
      <c r="I384" s="67" t="str">
        <f t="shared" ca="1" si="13"/>
        <v/>
      </c>
      <c r="J384" s="29"/>
      <c r="N384" s="11" t="s">
        <v>126</v>
      </c>
    </row>
    <row r="385" spans="1:14" x14ac:dyDescent="0.2">
      <c r="A385" s="75" t="str">
        <f t="shared" ca="1" si="11"/>
        <v/>
      </c>
      <c r="B385" s="54"/>
      <c r="C385" s="54"/>
      <c r="D385" s="54"/>
      <c r="E385" s="54"/>
      <c r="F385" s="54"/>
      <c r="G385" s="54"/>
      <c r="H385" s="67" t="str">
        <f t="shared" ca="1" si="12"/>
        <v/>
      </c>
      <c r="I385" s="67" t="str">
        <f t="shared" ca="1" si="13"/>
        <v/>
      </c>
      <c r="J385" s="29"/>
      <c r="N385" s="11" t="s">
        <v>127</v>
      </c>
    </row>
    <row r="386" spans="1:14" x14ac:dyDescent="0.2">
      <c r="A386" s="75" t="str">
        <f t="shared" ca="1" si="11"/>
        <v/>
      </c>
      <c r="B386" s="54"/>
      <c r="C386" s="54"/>
      <c r="D386" s="54"/>
      <c r="E386" s="54"/>
      <c r="F386" s="54"/>
      <c r="G386" s="54"/>
      <c r="H386" s="67" t="str">
        <f t="shared" ca="1" si="12"/>
        <v/>
      </c>
      <c r="I386" s="67" t="str">
        <f t="shared" ca="1" si="13"/>
        <v/>
      </c>
      <c r="J386" s="29"/>
      <c r="N386" s="11" t="s">
        <v>265</v>
      </c>
    </row>
    <row r="387" spans="1:14" x14ac:dyDescent="0.2">
      <c r="A387" s="75" t="str">
        <f t="shared" ca="1" si="11"/>
        <v/>
      </c>
      <c r="B387" s="54"/>
      <c r="C387" s="54"/>
      <c r="D387" s="54"/>
      <c r="E387" s="54"/>
      <c r="F387" s="54"/>
      <c r="G387" s="54"/>
      <c r="H387" s="67" t="str">
        <f t="shared" ca="1" si="12"/>
        <v/>
      </c>
      <c r="I387" s="67" t="str">
        <f t="shared" ca="1" si="13"/>
        <v/>
      </c>
      <c r="J387" s="29"/>
      <c r="N387" s="11" t="s">
        <v>266</v>
      </c>
    </row>
    <row r="388" spans="1:14" x14ac:dyDescent="0.2">
      <c r="A388" s="75" t="str">
        <f t="shared" ca="1" si="11"/>
        <v/>
      </c>
      <c r="B388" s="54"/>
      <c r="C388" s="54"/>
      <c r="D388" s="54"/>
      <c r="E388" s="54"/>
      <c r="F388" s="54"/>
      <c r="G388" s="54"/>
      <c r="H388" s="67" t="str">
        <f t="shared" ca="1" si="12"/>
        <v/>
      </c>
      <c r="I388" s="67" t="str">
        <f t="shared" ca="1" si="13"/>
        <v/>
      </c>
      <c r="J388" s="29"/>
      <c r="N388" s="11" t="s">
        <v>267</v>
      </c>
    </row>
    <row r="389" spans="1:14" x14ac:dyDescent="0.2">
      <c r="A389" s="75" t="str">
        <f t="shared" ca="1" si="11"/>
        <v/>
      </c>
      <c r="B389" s="54"/>
      <c r="C389" s="54"/>
      <c r="D389" s="54"/>
      <c r="E389" s="54"/>
      <c r="F389" s="54"/>
      <c r="G389" s="54"/>
      <c r="H389" s="67" t="str">
        <f t="shared" ca="1" si="12"/>
        <v/>
      </c>
      <c r="I389" s="67" t="str">
        <f t="shared" ca="1" si="13"/>
        <v/>
      </c>
      <c r="J389" s="29"/>
    </row>
    <row r="390" spans="1:14" x14ac:dyDescent="0.2">
      <c r="A390" s="75" t="str">
        <f t="shared" ca="1" si="11"/>
        <v/>
      </c>
      <c r="B390" s="54"/>
      <c r="C390" s="54"/>
      <c r="D390" s="54"/>
      <c r="E390" s="54"/>
      <c r="F390" s="54"/>
      <c r="G390" s="54"/>
      <c r="H390" s="67" t="str">
        <f t="shared" ca="1" si="12"/>
        <v/>
      </c>
      <c r="I390" s="67" t="str">
        <f t="shared" ca="1" si="13"/>
        <v/>
      </c>
      <c r="J390" s="29"/>
    </row>
    <row r="391" spans="1:14" x14ac:dyDescent="0.2">
      <c r="A391" s="75" t="str">
        <f t="shared" ca="1" si="11"/>
        <v/>
      </c>
      <c r="B391" s="54"/>
      <c r="C391" s="54"/>
      <c r="D391" s="54"/>
      <c r="E391" s="54"/>
      <c r="F391" s="54"/>
      <c r="G391" s="54"/>
      <c r="H391" s="67" t="str">
        <f t="shared" ca="1" si="12"/>
        <v/>
      </c>
      <c r="I391" s="67" t="str">
        <f t="shared" ca="1" si="13"/>
        <v/>
      </c>
      <c r="J391" s="29"/>
    </row>
    <row r="392" spans="1:14" x14ac:dyDescent="0.2">
      <c r="A392" s="75" t="str">
        <f t="shared" ca="1" si="11"/>
        <v/>
      </c>
      <c r="B392" s="54"/>
      <c r="C392" s="54"/>
      <c r="D392" s="54"/>
      <c r="E392" s="54"/>
      <c r="F392" s="54"/>
      <c r="G392" s="54"/>
      <c r="H392" s="67" t="str">
        <f t="shared" ca="1" si="12"/>
        <v/>
      </c>
      <c r="I392" s="67" t="str">
        <f t="shared" ca="1" si="13"/>
        <v/>
      </c>
      <c r="J392" s="29"/>
    </row>
    <row r="393" spans="1:14" x14ac:dyDescent="0.2">
      <c r="A393" s="75" t="str">
        <f t="shared" ca="1" si="11"/>
        <v/>
      </c>
      <c r="B393" s="54"/>
      <c r="C393" s="54"/>
      <c r="D393" s="54"/>
      <c r="E393" s="54"/>
      <c r="F393" s="54"/>
      <c r="G393" s="54"/>
      <c r="H393" s="67" t="str">
        <f t="shared" ca="1" si="12"/>
        <v/>
      </c>
      <c r="I393" s="67" t="str">
        <f t="shared" ca="1" si="13"/>
        <v/>
      </c>
      <c r="J393" s="29"/>
    </row>
    <row r="394" spans="1:14" x14ac:dyDescent="0.2">
      <c r="A394" s="75" t="str">
        <f t="shared" ca="1" si="11"/>
        <v/>
      </c>
      <c r="B394" s="54"/>
      <c r="C394" s="54"/>
      <c r="D394" s="54"/>
      <c r="E394" s="54"/>
      <c r="F394" s="54"/>
      <c r="G394" s="54"/>
      <c r="H394" s="67" t="str">
        <f t="shared" ca="1" si="12"/>
        <v/>
      </c>
      <c r="I394" s="67" t="str">
        <f t="shared" ca="1" si="13"/>
        <v/>
      </c>
      <c r="J394" s="29"/>
    </row>
    <row r="395" spans="1:14" x14ac:dyDescent="0.2">
      <c r="A395" s="75" t="str">
        <f t="shared" ca="1" si="11"/>
        <v/>
      </c>
      <c r="B395" s="54"/>
      <c r="C395" s="54"/>
      <c r="D395" s="54"/>
      <c r="E395" s="54"/>
      <c r="F395" s="54"/>
      <c r="G395" s="54"/>
      <c r="H395" s="67" t="str">
        <f t="shared" ca="1" si="12"/>
        <v/>
      </c>
      <c r="I395" s="67" t="str">
        <f t="shared" ca="1" si="13"/>
        <v/>
      </c>
      <c r="J395" s="29"/>
    </row>
    <row r="396" spans="1:14" x14ac:dyDescent="0.2">
      <c r="A396" s="75" t="str">
        <f t="shared" ca="1" si="11"/>
        <v/>
      </c>
      <c r="B396" s="54"/>
      <c r="C396" s="54"/>
      <c r="D396" s="54"/>
      <c r="E396" s="54"/>
      <c r="F396" s="54"/>
      <c r="G396" s="54"/>
      <c r="H396" s="67" t="str">
        <f t="shared" ca="1" si="12"/>
        <v/>
      </c>
      <c r="I396" s="67" t="str">
        <f t="shared" ca="1" si="13"/>
        <v/>
      </c>
      <c r="J396" s="29"/>
    </row>
    <row r="397" spans="1:14" x14ac:dyDescent="0.2">
      <c r="A397" s="53"/>
      <c r="B397" s="54"/>
      <c r="C397" s="54"/>
      <c r="D397" s="54"/>
      <c r="E397" s="54"/>
      <c r="F397" s="54"/>
      <c r="G397" s="54"/>
      <c r="H397" s="67" t="str">
        <f t="shared" ref="H397:H431" ca="1" si="14">IF(OFFSET(Data_Type,ROW()-ROW(Data_Type),0)="number",_xlfn.AGGREGATE(4,6,(OFFSET(INDIRECT("'"&amp;OFFSET(Name_of_Data_Sheet,0,1)&amp;"'!A1"),1,ROW()-ROW(Data_Type)-1,OFFSET(Number_of_Data_Records,0,1)))),"")</f>
        <v/>
      </c>
      <c r="I397" s="67" t="str">
        <f t="shared" ref="I397:I431" ca="1" si="15">IF(OFFSET(Data_Type,ROW()-ROW(Data_Type),0)="number",_xlfn.AGGREGATE(5,6,(OFFSET(INDIRECT("'"&amp;OFFSET(Name_of_Data_Sheet,0,1)&amp;"'!A2"),1,ROW()-ROW(Data_Type)-1,OFFSET(Number_of_Data_Records,0,1)))),"")</f>
        <v/>
      </c>
      <c r="J397" s="29"/>
    </row>
    <row r="398" spans="1:14" x14ac:dyDescent="0.2">
      <c r="A398" s="53"/>
      <c r="B398" s="54"/>
      <c r="C398" s="54"/>
      <c r="D398" s="54"/>
      <c r="E398" s="54"/>
      <c r="F398" s="54"/>
      <c r="G398" s="54"/>
      <c r="H398" s="67" t="str">
        <f t="shared" ca="1" si="14"/>
        <v/>
      </c>
      <c r="I398" s="67" t="str">
        <f t="shared" ca="1" si="15"/>
        <v/>
      </c>
      <c r="J398" s="29"/>
    </row>
    <row r="399" spans="1:14" x14ac:dyDescent="0.2">
      <c r="A399" s="53"/>
      <c r="B399" s="54"/>
      <c r="C399" s="54"/>
      <c r="D399" s="54"/>
      <c r="E399" s="54"/>
      <c r="F399" s="54"/>
      <c r="G399" s="54"/>
      <c r="H399" s="67" t="str">
        <f t="shared" ca="1" si="14"/>
        <v/>
      </c>
      <c r="I399" s="67" t="str">
        <f t="shared" ca="1" si="15"/>
        <v/>
      </c>
      <c r="J399" s="29"/>
    </row>
    <row r="400" spans="1:14" x14ac:dyDescent="0.2">
      <c r="A400" s="53"/>
      <c r="B400" s="54"/>
      <c r="C400" s="54"/>
      <c r="D400" s="54"/>
      <c r="E400" s="54"/>
      <c r="F400" s="54"/>
      <c r="G400" s="54"/>
      <c r="H400" s="67" t="str">
        <f t="shared" ca="1" si="14"/>
        <v/>
      </c>
      <c r="I400" s="67" t="str">
        <f t="shared" ca="1" si="15"/>
        <v/>
      </c>
      <c r="J400" s="29"/>
    </row>
    <row r="401" spans="1:10" x14ac:dyDescent="0.2">
      <c r="A401" s="53"/>
      <c r="B401" s="54"/>
      <c r="C401" s="54"/>
      <c r="D401" s="54"/>
      <c r="E401" s="54"/>
      <c r="F401" s="54"/>
      <c r="G401" s="54"/>
      <c r="H401" s="67" t="str">
        <f t="shared" ca="1" si="14"/>
        <v/>
      </c>
      <c r="I401" s="67" t="str">
        <f t="shared" ca="1" si="15"/>
        <v/>
      </c>
      <c r="J401" s="29"/>
    </row>
    <row r="402" spans="1:10" x14ac:dyDescent="0.2">
      <c r="A402" s="53"/>
      <c r="B402" s="54"/>
      <c r="C402" s="54"/>
      <c r="D402" s="54"/>
      <c r="E402" s="54"/>
      <c r="F402" s="54"/>
      <c r="G402" s="54"/>
      <c r="H402" s="67" t="str">
        <f t="shared" ca="1" si="14"/>
        <v/>
      </c>
      <c r="I402" s="67" t="str">
        <f t="shared" ca="1" si="15"/>
        <v/>
      </c>
      <c r="J402" s="29"/>
    </row>
    <row r="403" spans="1:10" x14ac:dyDescent="0.2">
      <c r="A403" s="53"/>
      <c r="B403" s="54"/>
      <c r="C403" s="54"/>
      <c r="D403" s="54"/>
      <c r="E403" s="54"/>
      <c r="F403" s="54"/>
      <c r="G403" s="54"/>
      <c r="H403" s="67" t="str">
        <f t="shared" ca="1" si="14"/>
        <v/>
      </c>
      <c r="I403" s="67" t="str">
        <f t="shared" ca="1" si="15"/>
        <v/>
      </c>
      <c r="J403" s="29"/>
    </row>
    <row r="404" spans="1:10" x14ac:dyDescent="0.2">
      <c r="A404" s="53"/>
      <c r="B404" s="54"/>
      <c r="C404" s="54"/>
      <c r="D404" s="54"/>
      <c r="E404" s="54"/>
      <c r="F404" s="54"/>
      <c r="G404" s="54"/>
      <c r="H404" s="67" t="str">
        <f t="shared" ca="1" si="14"/>
        <v/>
      </c>
      <c r="I404" s="67" t="str">
        <f t="shared" ca="1" si="15"/>
        <v/>
      </c>
      <c r="J404" s="29"/>
    </row>
    <row r="405" spans="1:10" x14ac:dyDescent="0.2">
      <c r="A405" s="53"/>
      <c r="B405" s="54"/>
      <c r="C405" s="54"/>
      <c r="D405" s="54"/>
      <c r="E405" s="54"/>
      <c r="F405" s="54"/>
      <c r="G405" s="54"/>
      <c r="H405" s="67" t="str">
        <f t="shared" ca="1" si="14"/>
        <v/>
      </c>
      <c r="I405" s="67" t="str">
        <f t="shared" ca="1" si="15"/>
        <v/>
      </c>
      <c r="J405" s="29"/>
    </row>
    <row r="406" spans="1:10" x14ac:dyDescent="0.2">
      <c r="A406" s="53"/>
      <c r="B406" s="54"/>
      <c r="C406" s="54"/>
      <c r="D406" s="54"/>
      <c r="E406" s="54"/>
      <c r="F406" s="54"/>
      <c r="G406" s="54"/>
      <c r="H406" s="67" t="str">
        <f t="shared" ca="1" si="14"/>
        <v/>
      </c>
      <c r="I406" s="67" t="str">
        <f t="shared" ca="1" si="15"/>
        <v/>
      </c>
      <c r="J406" s="29"/>
    </row>
    <row r="407" spans="1:10" x14ac:dyDescent="0.2">
      <c r="A407" s="53"/>
      <c r="B407" s="54"/>
      <c r="C407" s="54"/>
      <c r="D407" s="54"/>
      <c r="E407" s="54"/>
      <c r="F407" s="54"/>
      <c r="G407" s="54"/>
      <c r="H407" s="67" t="str">
        <f t="shared" ca="1" si="14"/>
        <v/>
      </c>
      <c r="I407" s="67" t="str">
        <f t="shared" ca="1" si="15"/>
        <v/>
      </c>
      <c r="J407" s="29"/>
    </row>
    <row r="408" spans="1:10" x14ac:dyDescent="0.2">
      <c r="A408" s="53"/>
      <c r="B408" s="54"/>
      <c r="C408" s="54"/>
      <c r="D408" s="54"/>
      <c r="E408" s="54"/>
      <c r="F408" s="54"/>
      <c r="G408" s="54"/>
      <c r="H408" s="67" t="str">
        <f t="shared" ca="1" si="14"/>
        <v/>
      </c>
      <c r="I408" s="67" t="str">
        <f t="shared" ca="1" si="15"/>
        <v/>
      </c>
      <c r="J408" s="29"/>
    </row>
    <row r="409" spans="1:10" x14ac:dyDescent="0.2">
      <c r="A409" s="53"/>
      <c r="B409" s="54"/>
      <c r="C409" s="54"/>
      <c r="D409" s="54"/>
      <c r="E409" s="54"/>
      <c r="F409" s="54"/>
      <c r="G409" s="54"/>
      <c r="H409" s="67" t="str">
        <f t="shared" ca="1" si="14"/>
        <v/>
      </c>
      <c r="I409" s="67" t="str">
        <f t="shared" ca="1" si="15"/>
        <v/>
      </c>
      <c r="J409" s="29"/>
    </row>
    <row r="410" spans="1:10" x14ac:dyDescent="0.2">
      <c r="A410" s="53"/>
      <c r="B410" s="54"/>
      <c r="C410" s="54"/>
      <c r="D410" s="54"/>
      <c r="E410" s="54"/>
      <c r="F410" s="54"/>
      <c r="G410" s="54"/>
      <c r="H410" s="67" t="str">
        <f t="shared" ca="1" si="14"/>
        <v/>
      </c>
      <c r="I410" s="67" t="str">
        <f t="shared" ca="1" si="15"/>
        <v/>
      </c>
      <c r="J410" s="29"/>
    </row>
    <row r="411" spans="1:10" x14ac:dyDescent="0.2">
      <c r="A411" s="53"/>
      <c r="B411" s="54"/>
      <c r="C411" s="54"/>
      <c r="D411" s="54"/>
      <c r="E411" s="54"/>
      <c r="F411" s="54"/>
      <c r="G411" s="54"/>
      <c r="H411" s="67" t="str">
        <f t="shared" ca="1" si="14"/>
        <v/>
      </c>
      <c r="I411" s="67" t="str">
        <f t="shared" ca="1" si="15"/>
        <v/>
      </c>
      <c r="J411" s="29"/>
    </row>
    <row r="412" spans="1:10" x14ac:dyDescent="0.2">
      <c r="A412" s="53"/>
      <c r="B412" s="54"/>
      <c r="C412" s="54"/>
      <c r="D412" s="54"/>
      <c r="E412" s="54"/>
      <c r="F412" s="54"/>
      <c r="G412" s="54"/>
      <c r="H412" s="67" t="str">
        <f t="shared" ca="1" si="14"/>
        <v/>
      </c>
      <c r="I412" s="67" t="str">
        <f t="shared" ca="1" si="15"/>
        <v/>
      </c>
      <c r="J412" s="29"/>
    </row>
    <row r="413" spans="1:10" x14ac:dyDescent="0.2">
      <c r="A413" s="53"/>
      <c r="B413" s="54"/>
      <c r="C413" s="54"/>
      <c r="D413" s="54"/>
      <c r="E413" s="54"/>
      <c r="F413" s="54"/>
      <c r="G413" s="54"/>
      <c r="H413" s="67" t="str">
        <f t="shared" ca="1" si="14"/>
        <v/>
      </c>
      <c r="I413" s="67" t="str">
        <f t="shared" ca="1" si="15"/>
        <v/>
      </c>
      <c r="J413" s="29"/>
    </row>
    <row r="414" spans="1:10" x14ac:dyDescent="0.2">
      <c r="A414" s="53"/>
      <c r="B414" s="54"/>
      <c r="C414" s="54"/>
      <c r="D414" s="54"/>
      <c r="E414" s="54"/>
      <c r="F414" s="54"/>
      <c r="G414" s="54"/>
      <c r="H414" s="67" t="str">
        <f t="shared" ca="1" si="14"/>
        <v/>
      </c>
      <c r="I414" s="67" t="str">
        <f t="shared" ca="1" si="15"/>
        <v/>
      </c>
      <c r="J414" s="29"/>
    </row>
    <row r="415" spans="1:10" x14ac:dyDescent="0.2">
      <c r="A415" s="53"/>
      <c r="B415" s="54"/>
      <c r="C415" s="54"/>
      <c r="D415" s="54"/>
      <c r="E415" s="54"/>
      <c r="F415" s="54"/>
      <c r="G415" s="54"/>
      <c r="H415" s="67" t="str">
        <f t="shared" ca="1" si="14"/>
        <v/>
      </c>
      <c r="I415" s="67" t="str">
        <f t="shared" ca="1" si="15"/>
        <v/>
      </c>
      <c r="J415" s="29"/>
    </row>
    <row r="416" spans="1:10" x14ac:dyDescent="0.2">
      <c r="A416" s="53"/>
      <c r="B416" s="54"/>
      <c r="C416" s="54"/>
      <c r="D416" s="54"/>
      <c r="E416" s="54"/>
      <c r="F416" s="54"/>
      <c r="G416" s="54"/>
      <c r="H416" s="67" t="str">
        <f t="shared" ca="1" si="14"/>
        <v/>
      </c>
      <c r="I416" s="67" t="str">
        <f t="shared" ca="1" si="15"/>
        <v/>
      </c>
      <c r="J416" s="29"/>
    </row>
    <row r="417" spans="1:10" x14ac:dyDescent="0.2">
      <c r="A417" s="53"/>
      <c r="B417" s="54"/>
      <c r="C417" s="54"/>
      <c r="D417" s="54"/>
      <c r="E417" s="54"/>
      <c r="F417" s="54"/>
      <c r="G417" s="54"/>
      <c r="H417" s="67" t="str">
        <f t="shared" ca="1" si="14"/>
        <v/>
      </c>
      <c r="I417" s="67" t="str">
        <f t="shared" ca="1" si="15"/>
        <v/>
      </c>
      <c r="J417" s="29"/>
    </row>
    <row r="418" spans="1:10" x14ac:dyDescent="0.2">
      <c r="A418" s="53"/>
      <c r="B418" s="54"/>
      <c r="C418" s="54"/>
      <c r="D418" s="54"/>
      <c r="E418" s="54"/>
      <c r="F418" s="54"/>
      <c r="G418" s="54"/>
      <c r="H418" s="67" t="str">
        <f t="shared" ca="1" si="14"/>
        <v/>
      </c>
      <c r="I418" s="67" t="str">
        <f t="shared" ca="1" si="15"/>
        <v/>
      </c>
      <c r="J418" s="29"/>
    </row>
    <row r="419" spans="1:10" x14ac:dyDescent="0.2">
      <c r="A419" s="53"/>
      <c r="B419" s="54"/>
      <c r="C419" s="54"/>
      <c r="D419" s="54"/>
      <c r="E419" s="54"/>
      <c r="F419" s="54"/>
      <c r="G419" s="54"/>
      <c r="H419" s="67" t="str">
        <f t="shared" ca="1" si="14"/>
        <v/>
      </c>
      <c r="I419" s="67" t="str">
        <f t="shared" ca="1" si="15"/>
        <v/>
      </c>
      <c r="J419" s="29"/>
    </row>
    <row r="420" spans="1:10" x14ac:dyDescent="0.2">
      <c r="A420" s="53"/>
      <c r="B420" s="54"/>
      <c r="C420" s="54"/>
      <c r="D420" s="54"/>
      <c r="E420" s="54"/>
      <c r="F420" s="54"/>
      <c r="G420" s="54"/>
      <c r="H420" s="67" t="str">
        <f t="shared" ca="1" si="14"/>
        <v/>
      </c>
      <c r="I420" s="67" t="str">
        <f t="shared" ca="1" si="15"/>
        <v/>
      </c>
      <c r="J420" s="29"/>
    </row>
    <row r="421" spans="1:10" x14ac:dyDescent="0.2">
      <c r="A421" s="53"/>
      <c r="B421" s="54"/>
      <c r="C421" s="54"/>
      <c r="D421" s="54"/>
      <c r="E421" s="54"/>
      <c r="F421" s="54"/>
      <c r="G421" s="54"/>
      <c r="H421" s="67" t="str">
        <f t="shared" ca="1" si="14"/>
        <v/>
      </c>
      <c r="I421" s="67" t="str">
        <f t="shared" ca="1" si="15"/>
        <v/>
      </c>
      <c r="J421" s="29"/>
    </row>
    <row r="422" spans="1:10" x14ac:dyDescent="0.2">
      <c r="A422" s="53"/>
      <c r="B422" s="54"/>
      <c r="C422" s="54"/>
      <c r="D422" s="54"/>
      <c r="E422" s="54"/>
      <c r="F422" s="54"/>
      <c r="G422" s="54"/>
      <c r="H422" s="67" t="str">
        <f t="shared" ca="1" si="14"/>
        <v/>
      </c>
      <c r="I422" s="67" t="str">
        <f t="shared" ca="1" si="15"/>
        <v/>
      </c>
      <c r="J422" s="29"/>
    </row>
    <row r="423" spans="1:10" x14ac:dyDescent="0.2">
      <c r="A423" s="53"/>
      <c r="B423" s="54"/>
      <c r="C423" s="54"/>
      <c r="D423" s="54"/>
      <c r="E423" s="54"/>
      <c r="F423" s="54"/>
      <c r="G423" s="54"/>
      <c r="H423" s="67" t="str">
        <f t="shared" ca="1" si="14"/>
        <v/>
      </c>
      <c r="I423" s="67" t="str">
        <f t="shared" ca="1" si="15"/>
        <v/>
      </c>
      <c r="J423" s="29"/>
    </row>
    <row r="424" spans="1:10" x14ac:dyDescent="0.2">
      <c r="A424" s="53"/>
      <c r="B424" s="54"/>
      <c r="C424" s="54"/>
      <c r="D424" s="54"/>
      <c r="E424" s="54"/>
      <c r="F424" s="54"/>
      <c r="G424" s="54"/>
      <c r="H424" s="67" t="str">
        <f t="shared" ca="1" si="14"/>
        <v/>
      </c>
      <c r="I424" s="67" t="str">
        <f t="shared" ca="1" si="15"/>
        <v/>
      </c>
      <c r="J424" s="29"/>
    </row>
    <row r="425" spans="1:10" x14ac:dyDescent="0.2">
      <c r="A425" s="53"/>
      <c r="B425" s="54"/>
      <c r="C425" s="54"/>
      <c r="D425" s="54"/>
      <c r="E425" s="54"/>
      <c r="F425" s="54"/>
      <c r="G425" s="54"/>
      <c r="H425" s="67" t="str">
        <f t="shared" ca="1" si="14"/>
        <v/>
      </c>
      <c r="I425" s="67" t="str">
        <f t="shared" ca="1" si="15"/>
        <v/>
      </c>
      <c r="J425" s="29"/>
    </row>
    <row r="426" spans="1:10" x14ac:dyDescent="0.2">
      <c r="A426" s="53"/>
      <c r="B426" s="54"/>
      <c r="C426" s="54"/>
      <c r="D426" s="54"/>
      <c r="E426" s="54"/>
      <c r="F426" s="54"/>
      <c r="G426" s="54"/>
      <c r="H426" s="67" t="str">
        <f t="shared" ca="1" si="14"/>
        <v/>
      </c>
      <c r="I426" s="67" t="str">
        <f t="shared" ca="1" si="15"/>
        <v/>
      </c>
      <c r="J426" s="29"/>
    </row>
    <row r="427" spans="1:10" x14ac:dyDescent="0.2">
      <c r="A427" s="53"/>
      <c r="B427" s="54"/>
      <c r="C427" s="54"/>
      <c r="D427" s="54"/>
      <c r="E427" s="54"/>
      <c r="F427" s="54"/>
      <c r="G427" s="54"/>
      <c r="H427" s="67" t="str">
        <f t="shared" ca="1" si="14"/>
        <v/>
      </c>
      <c r="I427" s="67" t="str">
        <f t="shared" ca="1" si="15"/>
        <v/>
      </c>
      <c r="J427" s="29"/>
    </row>
    <row r="428" spans="1:10" x14ac:dyDescent="0.2">
      <c r="A428" s="53"/>
      <c r="B428" s="54"/>
      <c r="C428" s="54"/>
      <c r="D428" s="54"/>
      <c r="E428" s="54"/>
      <c r="F428" s="54"/>
      <c r="G428" s="54"/>
      <c r="H428" s="67" t="str">
        <f t="shared" ca="1" si="14"/>
        <v/>
      </c>
      <c r="I428" s="67" t="str">
        <f t="shared" ca="1" si="15"/>
        <v/>
      </c>
      <c r="J428" s="29"/>
    </row>
    <row r="429" spans="1:10" x14ac:dyDescent="0.2">
      <c r="A429" s="53"/>
      <c r="B429" s="54"/>
      <c r="C429" s="54"/>
      <c r="D429" s="54"/>
      <c r="E429" s="54"/>
      <c r="F429" s="54"/>
      <c r="G429" s="54"/>
      <c r="H429" s="67" t="str">
        <f t="shared" ca="1" si="14"/>
        <v/>
      </c>
      <c r="I429" s="67" t="str">
        <f t="shared" ca="1" si="15"/>
        <v/>
      </c>
      <c r="J429" s="29"/>
    </row>
    <row r="430" spans="1:10" x14ac:dyDescent="0.2">
      <c r="A430" s="53"/>
      <c r="B430" s="54"/>
      <c r="C430" s="54"/>
      <c r="D430" s="54"/>
      <c r="E430" s="54"/>
      <c r="F430" s="54"/>
      <c r="G430" s="54"/>
      <c r="H430" s="67" t="str">
        <f t="shared" ca="1" si="14"/>
        <v/>
      </c>
      <c r="I430" s="67" t="str">
        <f t="shared" ca="1" si="15"/>
        <v/>
      </c>
      <c r="J430" s="29"/>
    </row>
    <row r="431" spans="1:10" x14ac:dyDescent="0.2">
      <c r="A431" s="53"/>
      <c r="B431" s="54"/>
      <c r="C431" s="54"/>
      <c r="D431" s="54"/>
      <c r="E431" s="54"/>
      <c r="F431" s="54"/>
      <c r="G431" s="54"/>
      <c r="H431" s="67" t="str">
        <f t="shared" ca="1" si="14"/>
        <v/>
      </c>
      <c r="I431" s="67" t="str">
        <f t="shared" ca="1" si="15"/>
        <v/>
      </c>
      <c r="J431" s="29"/>
    </row>
  </sheetData>
  <sheetProtection insertRows="0"/>
  <mergeCells count="2">
    <mergeCell ref="B5:C5"/>
    <mergeCell ref="B7:D7"/>
  </mergeCells>
  <phoneticPr fontId="0" type="noConversion"/>
  <conditionalFormatting sqref="B175:C177 B218:C431">
    <cfRule type="expression" dxfId="22" priority="22" stopIfTrue="1">
      <formula>#REF!&lt;&gt;""</formula>
    </cfRule>
  </conditionalFormatting>
  <conditionalFormatting sqref="D175:D177 D218:D431">
    <cfRule type="expression" dxfId="21" priority="23" stopIfTrue="1">
      <formula>OR(#REF!="date",#REF!="text")</formula>
    </cfRule>
    <cfRule type="expression" dxfId="20" priority="24" stopIfTrue="1">
      <formula>OR(#REF!="number")</formula>
    </cfRule>
  </conditionalFormatting>
  <conditionalFormatting sqref="E175:E177 E218:E431">
    <cfRule type="expression" dxfId="19" priority="19" stopIfTrue="1">
      <formula>OR(#REF!="number",#REF!="text")</formula>
    </cfRule>
    <cfRule type="expression" dxfId="18" priority="20" stopIfTrue="1">
      <formula>OR(#REF!="datetime")</formula>
    </cfRule>
  </conditionalFormatting>
  <conditionalFormatting sqref="B45:I45 J53:AO56 B52:I55">
    <cfRule type="expression" dxfId="17" priority="16" stopIfTrue="1">
      <formula>NOT(ISBLANK($B$47:$B$54))</formula>
    </cfRule>
  </conditionalFormatting>
  <conditionalFormatting sqref="F175:J177 F218:J431">
    <cfRule type="expression" dxfId="16" priority="17" stopIfTrue="1">
      <formula>OR($C175="number", $C175="text")</formula>
    </cfRule>
    <cfRule type="expression" dxfId="15" priority="18" stopIfTrue="1">
      <formula>OR($C175="date")</formula>
    </cfRule>
  </conditionalFormatting>
  <conditionalFormatting sqref="F140:J174">
    <cfRule type="expression" dxfId="14" priority="1" stopIfTrue="1">
      <formula>OR($C140="number", $C140="text")</formula>
    </cfRule>
    <cfRule type="expression" dxfId="13" priority="2" stopIfTrue="1">
      <formula>OR($C140="date")</formula>
    </cfRule>
  </conditionalFormatting>
  <conditionalFormatting sqref="B183:C217">
    <cfRule type="expression" dxfId="12" priority="12" stopIfTrue="1">
      <formula>#REF!&lt;&gt;""</formula>
    </cfRule>
  </conditionalFormatting>
  <conditionalFormatting sqref="D183:D217">
    <cfRule type="expression" dxfId="11" priority="13" stopIfTrue="1">
      <formula>OR(#REF!="date",#REF!="text")</formula>
    </cfRule>
    <cfRule type="expression" dxfId="10" priority="14" stopIfTrue="1">
      <formula>OR(#REF!="number")</formula>
    </cfRule>
  </conditionalFormatting>
  <conditionalFormatting sqref="E183:E217">
    <cfRule type="expression" dxfId="9" priority="10" stopIfTrue="1">
      <formula>OR(#REF!="number",#REF!="text")</formula>
    </cfRule>
    <cfRule type="expression" dxfId="8" priority="11" stopIfTrue="1">
      <formula>OR(#REF!="datetime")</formula>
    </cfRule>
  </conditionalFormatting>
  <conditionalFormatting sqref="F183:J217">
    <cfRule type="expression" dxfId="7" priority="8" stopIfTrue="1">
      <formula>OR($C183="number", $C183="text")</formula>
    </cfRule>
    <cfRule type="expression" dxfId="6" priority="9" stopIfTrue="1">
      <formula>OR($C183="date")</formula>
    </cfRule>
  </conditionalFormatting>
  <conditionalFormatting sqref="B140:C174">
    <cfRule type="expression" dxfId="5" priority="5" stopIfTrue="1">
      <formula>#REF!&lt;&gt;""</formula>
    </cfRule>
  </conditionalFormatting>
  <conditionalFormatting sqref="D140:D174">
    <cfRule type="expression" dxfId="4" priority="6" stopIfTrue="1">
      <formula>OR(#REF!="date",#REF!="text")</formula>
    </cfRule>
    <cfRule type="expression" dxfId="3" priority="7" stopIfTrue="1">
      <formula>OR(#REF!="number")</formula>
    </cfRule>
  </conditionalFormatting>
  <conditionalFormatting sqref="E140:E174">
    <cfRule type="expression" dxfId="2" priority="3" stopIfTrue="1">
      <formula>OR(#REF!="number",#REF!="text")</formula>
    </cfRule>
    <cfRule type="expression" dxfId="1" priority="4" stopIfTrue="1">
      <formula>OR(#REF!="datetime")</formula>
    </cfRule>
  </conditionalFormatting>
  <dataValidations xWindow="233" yWindow="738" count="6">
    <dataValidation type="custom" allowBlank="1" showInputMessage="1" showErrorMessage="1" sqref="B18:I18" xr:uid="{00000000-0002-0000-0000-000000000000}">
      <formula1>NOT(ISERR(AND(FIND(".",B18),FIND("@",B18))))</formula1>
    </dataValidation>
    <dataValidation type="list" errorStyle="warning" allowBlank="1" showInputMessage="1" showErrorMessage="1" error="Location not listed?" sqref="B44:I44" xr:uid="{00000000-0002-0000-0000-000001000000}">
      <formula1>Site_name_list</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I17" xr:uid="{00000000-0002-0000-0000-000002000000}">
      <formula1>$K$131:$K$136</formula1>
    </dataValidation>
    <dataValidation type="list" allowBlank="1" showInputMessage="1" showErrorMessage="1" error="Only use the listed terms" promptTitle="Select a Keyword" prompt="Select a LTER Network Core Area that the data set applies to." sqref="D61" xr:uid="{00000000-0002-0000-0000-000003000000}">
      <formula1>$O$131:$O$136</formula1>
    </dataValidation>
    <dataValidation type="list" allowBlank="1" showInputMessage="1" showErrorMessage="1" error="Please Select fromt he drop-down list." promptTitle="Data Type" prompt="Please select DateTime, Number or Text from the drop-down list." sqref="C175:C431" xr:uid="{00000000-0002-0000-0000-000004000000}">
      <formula1>$M$132:$M$134</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75:D431" xr:uid="{00000000-0002-0000-0000-000005000000}">
      <formula1>$N$131:$N$390</formula1>
    </dataValidation>
  </dataValidations>
  <hyperlinks>
    <hyperlink ref="F18" r:id="rId1" xr:uid="{00000000-0004-0000-0000-000000000000}"/>
    <hyperlink ref="B18" r:id="rId2" xr:uid="{01B6E425-79A9-4F65-825F-AD60606CD855}"/>
  </hyperlinks>
  <printOptions gridLines="1"/>
  <pageMargins left="0.53" right="0.38" top="0.5" bottom="0.5" header="0.5" footer="0.5"/>
  <pageSetup scale="99" fitToHeight="10" orientation="landscape" cellComments="atEnd"/>
  <headerFooter alignWithMargins="0"/>
  <rowBreaks count="1" manualBreakCount="1">
    <brk id="58" max="5"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483"/>
  <sheetViews>
    <sheetView topLeftCell="A460" workbookViewId="0">
      <selection activeCell="A483" sqref="A483"/>
    </sheetView>
  </sheetViews>
  <sheetFormatPr defaultColWidth="8.85546875" defaultRowHeight="12.75" x14ac:dyDescent="0.2"/>
  <cols>
    <col min="1" max="1" width="12" style="77" customWidth="1"/>
    <col min="2" max="2" width="14" style="77" customWidth="1"/>
    <col min="28" max="28" width="10.140625" bestFit="1" customWidth="1"/>
    <col min="29" max="29" width="9.7109375" bestFit="1" customWidth="1"/>
  </cols>
  <sheetData>
    <row r="1" spans="1:35" ht="15" x14ac:dyDescent="0.25">
      <c r="A1" s="87" t="s">
        <v>1655</v>
      </c>
      <c r="B1" s="86" t="s">
        <v>1656</v>
      </c>
      <c r="C1" s="86" t="s">
        <v>1719</v>
      </c>
      <c r="D1" s="86" t="s">
        <v>1738</v>
      </c>
      <c r="E1" s="86" t="s">
        <v>1687</v>
      </c>
      <c r="F1" s="86" t="s">
        <v>1722</v>
      </c>
      <c r="G1" t="s">
        <v>1657</v>
      </c>
      <c r="H1" t="s">
        <v>1658</v>
      </c>
      <c r="I1" t="s">
        <v>1659</v>
      </c>
      <c r="J1" t="s">
        <v>1660</v>
      </c>
      <c r="K1" t="s">
        <v>1661</v>
      </c>
      <c r="L1" t="s">
        <v>1662</v>
      </c>
      <c r="M1" t="s">
        <v>1663</v>
      </c>
      <c r="N1" t="s">
        <v>1664</v>
      </c>
      <c r="O1" t="s">
        <v>1665</v>
      </c>
      <c r="P1" t="s">
        <v>1666</v>
      </c>
      <c r="Q1" t="s">
        <v>1667</v>
      </c>
      <c r="R1" t="s">
        <v>1668</v>
      </c>
      <c r="S1" t="s">
        <v>1724</v>
      </c>
      <c r="T1" t="s">
        <v>1726</v>
      </c>
      <c r="U1" t="s">
        <v>1728</v>
      </c>
      <c r="V1" t="s">
        <v>1730</v>
      </c>
      <c r="W1" t="s">
        <v>1732</v>
      </c>
      <c r="X1" t="s">
        <v>1734</v>
      </c>
      <c r="Y1" s="86" t="s">
        <v>1699</v>
      </c>
      <c r="Z1" s="86" t="s">
        <v>1701</v>
      </c>
      <c r="AA1" s="86" t="s">
        <v>1703</v>
      </c>
      <c r="AB1" s="86" t="s">
        <v>1705</v>
      </c>
      <c r="AC1" s="86" t="s">
        <v>1707</v>
      </c>
      <c r="AD1" s="86" t="s">
        <v>1709</v>
      </c>
      <c r="AE1" s="86" t="s">
        <v>1711</v>
      </c>
      <c r="AF1" s="86" t="s">
        <v>1713</v>
      </c>
      <c r="AG1" s="86" t="s">
        <v>1715</v>
      </c>
      <c r="AH1" s="86" t="s">
        <v>1717</v>
      </c>
      <c r="AI1" s="84" t="s">
        <v>1736</v>
      </c>
    </row>
    <row r="2" spans="1:35" ht="15" x14ac:dyDescent="0.25">
      <c r="A2" s="87" t="s">
        <v>1655</v>
      </c>
      <c r="B2" s="86" t="s">
        <v>1718</v>
      </c>
      <c r="C2" s="86" t="s">
        <v>1720</v>
      </c>
      <c r="D2" s="86" t="s">
        <v>1772</v>
      </c>
      <c r="E2" s="86" t="s">
        <v>1721</v>
      </c>
      <c r="F2" s="86" t="s">
        <v>1723</v>
      </c>
      <c r="G2" t="s">
        <v>1673</v>
      </c>
      <c r="H2" t="s">
        <v>1674</v>
      </c>
      <c r="I2" t="s">
        <v>1675</v>
      </c>
      <c r="J2" t="s">
        <v>1676</v>
      </c>
      <c r="K2" t="s">
        <v>1677</v>
      </c>
      <c r="L2" t="s">
        <v>1678</v>
      </c>
      <c r="M2" t="s">
        <v>1679</v>
      </c>
      <c r="N2" t="s">
        <v>1680</v>
      </c>
      <c r="O2" t="s">
        <v>1681</v>
      </c>
      <c r="P2" t="s">
        <v>1682</v>
      </c>
      <c r="Q2" t="s">
        <v>1683</v>
      </c>
      <c r="R2" t="s">
        <v>1684</v>
      </c>
      <c r="S2" t="s">
        <v>1725</v>
      </c>
      <c r="T2" t="s">
        <v>1727</v>
      </c>
      <c r="U2" t="s">
        <v>1729</v>
      </c>
      <c r="V2" t="s">
        <v>1731</v>
      </c>
      <c r="W2" t="s">
        <v>1733</v>
      </c>
      <c r="X2" t="s">
        <v>1735</v>
      </c>
      <c r="Y2" s="86" t="s">
        <v>1698</v>
      </c>
      <c r="Z2" s="86" t="s">
        <v>1700</v>
      </c>
      <c r="AA2" s="86" t="s">
        <v>1702</v>
      </c>
      <c r="AB2" s="86" t="s">
        <v>1704</v>
      </c>
      <c r="AC2" s="86" t="s">
        <v>1706</v>
      </c>
      <c r="AD2" s="86" t="s">
        <v>1708</v>
      </c>
      <c r="AE2" s="86" t="s">
        <v>1710</v>
      </c>
      <c r="AF2" s="86" t="s">
        <v>1712</v>
      </c>
      <c r="AG2" s="86" t="s">
        <v>1714</v>
      </c>
      <c r="AH2" s="86" t="s">
        <v>1716</v>
      </c>
      <c r="AI2" s="84" t="s">
        <v>1737</v>
      </c>
    </row>
    <row r="3" spans="1:35" s="83" customFormat="1" ht="15" x14ac:dyDescent="0.25">
      <c r="A3" s="90" t="s">
        <v>1800</v>
      </c>
      <c r="B3" s="83" t="s">
        <v>1773</v>
      </c>
      <c r="D3" s="83" t="s">
        <v>1774</v>
      </c>
      <c r="G3" s="83" t="s">
        <v>1775</v>
      </c>
      <c r="H3" s="83" t="s">
        <v>1776</v>
      </c>
      <c r="I3" s="83" t="s">
        <v>1777</v>
      </c>
      <c r="J3" s="83" t="s">
        <v>1778</v>
      </c>
      <c r="K3" s="83" t="s">
        <v>1779</v>
      </c>
      <c r="L3" s="83" t="s">
        <v>1780</v>
      </c>
      <c r="M3" s="83" t="s">
        <v>1781</v>
      </c>
      <c r="N3" s="83" t="s">
        <v>1781</v>
      </c>
      <c r="O3" s="83" t="s">
        <v>1782</v>
      </c>
      <c r="P3" s="83" t="s">
        <v>1782</v>
      </c>
      <c r="Q3" s="83" t="s">
        <v>1783</v>
      </c>
      <c r="R3" s="83" t="s">
        <v>1783</v>
      </c>
      <c r="S3" s="83" t="s">
        <v>1784</v>
      </c>
      <c r="T3" s="83" t="s">
        <v>1785</v>
      </c>
      <c r="U3" s="83" t="s">
        <v>1786</v>
      </c>
      <c r="V3" s="83" t="s">
        <v>1787</v>
      </c>
      <c r="W3" s="83" t="s">
        <v>1788</v>
      </c>
      <c r="X3" s="83" t="s">
        <v>1789</v>
      </c>
      <c r="Y3" s="83" t="s">
        <v>1790</v>
      </c>
      <c r="Z3" s="83" t="s">
        <v>1791</v>
      </c>
      <c r="AA3" s="83" t="s">
        <v>1792</v>
      </c>
      <c r="AB3" s="83" t="s">
        <v>1790</v>
      </c>
      <c r="AC3" s="83" t="s">
        <v>1793</v>
      </c>
      <c r="AD3" s="83" t="s">
        <v>1793</v>
      </c>
      <c r="AE3" s="83" t="s">
        <v>1791</v>
      </c>
      <c r="AF3" s="83" t="s">
        <v>1793</v>
      </c>
      <c r="AG3" s="83" t="s">
        <v>1790</v>
      </c>
      <c r="AH3" s="83" t="s">
        <v>1793</v>
      </c>
      <c r="AI3" s="84" t="s">
        <v>1794</v>
      </c>
    </row>
    <row r="4" spans="1:35" x14ac:dyDescent="0.2">
      <c r="A4" s="87">
        <v>42537</v>
      </c>
      <c r="B4" s="86">
        <v>168</v>
      </c>
      <c r="C4" s="86" t="s">
        <v>1739</v>
      </c>
      <c r="D4" s="86" t="str">
        <f t="shared" ref="D4:D67" si="0">LEFT(C4,1)</f>
        <v>1</v>
      </c>
      <c r="E4" s="86" t="s">
        <v>1669</v>
      </c>
      <c r="F4" s="86" t="str">
        <f t="shared" ref="F4:F67" si="1">RIGHT(C4,2)</f>
        <v>CL</v>
      </c>
      <c r="G4" s="86">
        <v>20.5</v>
      </c>
      <c r="H4" s="86">
        <v>5.5</v>
      </c>
      <c r="I4" s="86">
        <v>23</v>
      </c>
      <c r="J4" s="86">
        <v>23</v>
      </c>
      <c r="K4" s="86">
        <v>12</v>
      </c>
      <c r="L4" s="86">
        <v>12</v>
      </c>
      <c r="M4" s="86"/>
      <c r="N4" s="86"/>
      <c r="O4" s="86"/>
      <c r="P4" s="86"/>
      <c r="Q4" s="86"/>
      <c r="R4" s="86"/>
      <c r="S4" s="86"/>
      <c r="T4" s="86"/>
      <c r="U4" s="86"/>
      <c r="V4" s="86"/>
      <c r="W4" s="86"/>
      <c r="X4" s="86"/>
      <c r="Y4" s="86"/>
      <c r="Z4" s="86"/>
      <c r="AA4" s="86"/>
      <c r="AB4" s="86"/>
      <c r="AC4" s="86"/>
      <c r="AD4" s="86"/>
      <c r="AE4" s="86"/>
      <c r="AF4" s="86"/>
      <c r="AG4" s="86"/>
      <c r="AH4" s="86"/>
    </row>
    <row r="5" spans="1:35" x14ac:dyDescent="0.2">
      <c r="A5" s="87">
        <v>42551</v>
      </c>
      <c r="B5" s="86">
        <v>182</v>
      </c>
      <c r="C5" s="86" t="s">
        <v>1739</v>
      </c>
      <c r="D5" s="86" t="str">
        <f t="shared" si="0"/>
        <v>1</v>
      </c>
      <c r="E5" s="86" t="s">
        <v>1669</v>
      </c>
      <c r="F5" s="86" t="str">
        <f t="shared" si="1"/>
        <v>CL</v>
      </c>
      <c r="G5" s="86">
        <v>20.5</v>
      </c>
      <c r="H5" s="86">
        <v>5.5</v>
      </c>
      <c r="I5" s="86">
        <v>23</v>
      </c>
      <c r="J5" s="86">
        <v>22.5</v>
      </c>
      <c r="K5" s="86">
        <v>18.5</v>
      </c>
      <c r="L5" s="86">
        <v>18.5</v>
      </c>
      <c r="M5" s="86"/>
      <c r="N5" s="86"/>
      <c r="O5" s="86"/>
      <c r="P5" s="86"/>
      <c r="Q5" s="86"/>
      <c r="R5" s="86"/>
      <c r="S5" s="86"/>
      <c r="T5" s="86"/>
      <c r="U5" s="86"/>
      <c r="V5" s="86"/>
      <c r="W5" s="86"/>
      <c r="X5" s="86"/>
      <c r="Y5" s="86"/>
      <c r="Z5" s="86">
        <v>10</v>
      </c>
      <c r="AA5" s="86">
        <v>10</v>
      </c>
      <c r="AB5" s="86">
        <v>10</v>
      </c>
      <c r="AC5" s="86">
        <v>10</v>
      </c>
      <c r="AD5" s="86"/>
      <c r="AE5" s="86"/>
      <c r="AF5" s="86"/>
      <c r="AG5" s="86"/>
      <c r="AH5" s="86"/>
    </row>
    <row r="6" spans="1:35" x14ac:dyDescent="0.2">
      <c r="A6" s="87">
        <v>42556</v>
      </c>
      <c r="B6" s="86">
        <v>187</v>
      </c>
      <c r="C6" s="86" t="s">
        <v>1739</v>
      </c>
      <c r="D6" s="86" t="str">
        <f t="shared" si="0"/>
        <v>1</v>
      </c>
      <c r="E6" s="86" t="s">
        <v>1669</v>
      </c>
      <c r="F6" s="86" t="str">
        <f t="shared" si="1"/>
        <v>CL</v>
      </c>
      <c r="G6" s="86">
        <v>20.5</v>
      </c>
      <c r="H6" s="86">
        <v>5.5</v>
      </c>
      <c r="I6" s="86">
        <v>23</v>
      </c>
      <c r="J6" s="86">
        <v>22.5</v>
      </c>
      <c r="K6" s="86">
        <v>21</v>
      </c>
      <c r="L6" s="86">
        <v>21</v>
      </c>
      <c r="M6" s="86"/>
      <c r="N6" s="86"/>
      <c r="O6" s="86"/>
      <c r="P6" s="86"/>
      <c r="Q6" s="86"/>
      <c r="R6" s="86"/>
      <c r="S6" s="86">
        <v>0.47</v>
      </c>
      <c r="T6" s="86">
        <v>0.46</v>
      </c>
      <c r="U6" s="86">
        <f t="shared" ref="U6:U12" si="2">AVERAGE(S6:T6)</f>
        <v>0.46499999999999997</v>
      </c>
      <c r="V6" s="86">
        <v>0.41</v>
      </c>
      <c r="W6" s="86">
        <f t="shared" ref="W6:X12" si="3">11.898*(U6^(3.3534))</f>
        <v>0.91266353068140194</v>
      </c>
      <c r="X6" s="86">
        <f t="shared" si="3"/>
        <v>0.59838865317577594</v>
      </c>
      <c r="Y6" s="86"/>
      <c r="Z6" s="86">
        <v>10</v>
      </c>
      <c r="AA6" s="86">
        <v>10</v>
      </c>
      <c r="AB6" s="86">
        <v>10</v>
      </c>
      <c r="AC6" s="86">
        <v>10</v>
      </c>
      <c r="AD6" s="86"/>
      <c r="AE6" s="86"/>
      <c r="AF6" s="86"/>
      <c r="AG6" s="86"/>
      <c r="AH6" s="86"/>
    </row>
    <row r="7" spans="1:35" x14ac:dyDescent="0.2">
      <c r="A7" s="87">
        <v>42563</v>
      </c>
      <c r="B7" s="86">
        <v>194</v>
      </c>
      <c r="C7" s="86" t="s">
        <v>1739</v>
      </c>
      <c r="D7" s="86" t="str">
        <f t="shared" si="0"/>
        <v>1</v>
      </c>
      <c r="E7" s="86" t="s">
        <v>1669</v>
      </c>
      <c r="F7" s="86" t="str">
        <f t="shared" si="1"/>
        <v>CL</v>
      </c>
      <c r="G7" s="86">
        <v>20.5</v>
      </c>
      <c r="H7" s="86">
        <v>5.5</v>
      </c>
      <c r="I7" s="86">
        <v>23</v>
      </c>
      <c r="J7" s="86">
        <v>22.5</v>
      </c>
      <c r="K7" s="86">
        <v>22</v>
      </c>
      <c r="L7" s="86">
        <v>22</v>
      </c>
      <c r="M7" s="86">
        <v>2.5</v>
      </c>
      <c r="N7" s="86">
        <v>2.5</v>
      </c>
      <c r="O7" s="86"/>
      <c r="P7" s="86"/>
      <c r="Q7" s="86"/>
      <c r="R7" s="86"/>
      <c r="S7" s="86">
        <v>0.55000000000000004</v>
      </c>
      <c r="T7" s="86">
        <v>0.47</v>
      </c>
      <c r="U7" s="86">
        <f t="shared" si="2"/>
        <v>0.51</v>
      </c>
      <c r="V7" s="86">
        <v>0.44</v>
      </c>
      <c r="W7" s="86">
        <f t="shared" si="3"/>
        <v>1.2440556074631184</v>
      </c>
      <c r="X7" s="86">
        <f t="shared" si="3"/>
        <v>0.75827750060974763</v>
      </c>
      <c r="Y7" s="86"/>
      <c r="Z7" s="86">
        <v>10</v>
      </c>
      <c r="AA7" s="86">
        <v>10</v>
      </c>
      <c r="AB7" s="86">
        <v>10</v>
      </c>
      <c r="AC7" s="86">
        <v>10</v>
      </c>
      <c r="AD7" s="86"/>
      <c r="AE7" s="86"/>
      <c r="AF7" s="86"/>
      <c r="AG7" s="86"/>
      <c r="AH7" s="86"/>
    </row>
    <row r="8" spans="1:35" x14ac:dyDescent="0.2">
      <c r="A8" s="87">
        <v>42571</v>
      </c>
      <c r="B8" s="86">
        <v>202</v>
      </c>
      <c r="C8" s="86" t="s">
        <v>1739</v>
      </c>
      <c r="D8" s="86" t="str">
        <f t="shared" si="0"/>
        <v>1</v>
      </c>
      <c r="E8" s="86" t="s">
        <v>1669</v>
      </c>
      <c r="F8" s="86" t="str">
        <f t="shared" si="1"/>
        <v>CL</v>
      </c>
      <c r="G8" s="86">
        <v>20.5</v>
      </c>
      <c r="H8" s="86">
        <v>5.5</v>
      </c>
      <c r="I8" s="86">
        <v>23</v>
      </c>
      <c r="J8" s="86">
        <v>22.5</v>
      </c>
      <c r="K8" s="86">
        <v>25.5</v>
      </c>
      <c r="L8" s="86">
        <v>25.5</v>
      </c>
      <c r="M8" s="86"/>
      <c r="N8" s="86"/>
      <c r="O8" s="86"/>
      <c r="P8" s="86"/>
      <c r="Q8" s="86"/>
      <c r="R8" s="86"/>
      <c r="S8" s="86">
        <v>0.44</v>
      </c>
      <c r="T8" s="86">
        <v>0.46</v>
      </c>
      <c r="U8" s="86">
        <f t="shared" si="2"/>
        <v>0.45</v>
      </c>
      <c r="V8" s="86">
        <v>0.5</v>
      </c>
      <c r="W8" s="86">
        <f t="shared" si="3"/>
        <v>0.81762998177960833</v>
      </c>
      <c r="X8" s="86">
        <f t="shared" si="3"/>
        <v>1.1641259681057374</v>
      </c>
      <c r="Y8" s="86"/>
      <c r="Z8" s="86">
        <v>9</v>
      </c>
      <c r="AA8" s="86">
        <v>8</v>
      </c>
      <c r="AB8" s="86">
        <v>9</v>
      </c>
      <c r="AC8" s="86">
        <v>9</v>
      </c>
      <c r="AD8" s="86"/>
      <c r="AE8" s="86"/>
      <c r="AF8" s="86"/>
      <c r="AG8" s="86"/>
      <c r="AH8" s="86"/>
    </row>
    <row r="9" spans="1:35" x14ac:dyDescent="0.2">
      <c r="A9" s="87">
        <v>42580</v>
      </c>
      <c r="B9" s="86">
        <v>211</v>
      </c>
      <c r="C9" s="86" t="s">
        <v>1739</v>
      </c>
      <c r="D9" s="86" t="str">
        <f t="shared" si="0"/>
        <v>1</v>
      </c>
      <c r="E9" s="86" t="s">
        <v>1669</v>
      </c>
      <c r="F9" s="86" t="str">
        <f t="shared" si="1"/>
        <v>CL</v>
      </c>
      <c r="G9" s="86">
        <v>20.5</v>
      </c>
      <c r="H9" s="86">
        <v>2.5</v>
      </c>
      <c r="I9" s="86">
        <v>23</v>
      </c>
      <c r="J9" s="86">
        <v>22.5</v>
      </c>
      <c r="K9" s="86">
        <v>25.5</v>
      </c>
      <c r="L9" s="86">
        <v>25.5</v>
      </c>
      <c r="M9" s="86">
        <v>9.5</v>
      </c>
      <c r="N9" s="86">
        <v>9.5</v>
      </c>
      <c r="O9" s="86"/>
      <c r="P9" s="86"/>
      <c r="Q9" s="86"/>
      <c r="R9" s="86"/>
      <c r="S9" s="86">
        <v>0.48</v>
      </c>
      <c r="T9" s="86">
        <v>0.44</v>
      </c>
      <c r="U9" s="86">
        <f t="shared" si="2"/>
        <v>0.45999999999999996</v>
      </c>
      <c r="V9" s="86">
        <v>0.5</v>
      </c>
      <c r="W9" s="86">
        <f t="shared" si="3"/>
        <v>0.88016901809054193</v>
      </c>
      <c r="X9" s="86">
        <f t="shared" si="3"/>
        <v>1.1641259681057374</v>
      </c>
      <c r="Y9" s="86"/>
      <c r="Z9" s="86">
        <v>8</v>
      </c>
      <c r="AA9" s="86">
        <v>6</v>
      </c>
      <c r="AB9" s="86">
        <v>8</v>
      </c>
      <c r="AC9" s="86">
        <v>8</v>
      </c>
      <c r="AD9" s="86"/>
      <c r="AE9" s="86"/>
      <c r="AF9" s="86"/>
      <c r="AG9" s="86"/>
      <c r="AH9" s="86"/>
    </row>
    <row r="10" spans="1:35" x14ac:dyDescent="0.2">
      <c r="A10" s="87">
        <v>42586</v>
      </c>
      <c r="B10" s="86">
        <v>217</v>
      </c>
      <c r="C10" s="86" t="s">
        <v>1739</v>
      </c>
      <c r="D10" s="86" t="str">
        <f t="shared" si="0"/>
        <v>1</v>
      </c>
      <c r="E10" s="86" t="s">
        <v>1669</v>
      </c>
      <c r="F10" s="86" t="str">
        <f t="shared" si="1"/>
        <v>CL</v>
      </c>
      <c r="G10" s="86">
        <v>20.5</v>
      </c>
      <c r="H10" s="86">
        <v>0</v>
      </c>
      <c r="I10" s="86">
        <v>23</v>
      </c>
      <c r="J10" s="86">
        <v>22.5</v>
      </c>
      <c r="K10" s="86">
        <v>25.5</v>
      </c>
      <c r="L10" s="86">
        <v>25.5</v>
      </c>
      <c r="M10" s="86">
        <v>12</v>
      </c>
      <c r="N10" s="86">
        <v>12</v>
      </c>
      <c r="O10" s="86"/>
      <c r="P10" s="86"/>
      <c r="Q10" s="86"/>
      <c r="R10" s="86"/>
      <c r="S10" s="86">
        <v>0.47</v>
      </c>
      <c r="T10" s="86">
        <v>0.52</v>
      </c>
      <c r="U10" s="86">
        <f t="shared" si="2"/>
        <v>0.495</v>
      </c>
      <c r="V10" s="86">
        <v>0.49</v>
      </c>
      <c r="W10" s="86">
        <f t="shared" si="3"/>
        <v>1.125545455203536</v>
      </c>
      <c r="X10" s="86">
        <f t="shared" si="3"/>
        <v>1.0878712496986978</v>
      </c>
      <c r="Y10" s="86"/>
      <c r="Z10" s="86">
        <v>7</v>
      </c>
      <c r="AA10" s="86">
        <v>7</v>
      </c>
      <c r="AB10" s="86">
        <v>9</v>
      </c>
      <c r="AC10" s="86">
        <v>9</v>
      </c>
      <c r="AD10" s="86"/>
      <c r="AE10" s="86"/>
      <c r="AF10" s="86"/>
      <c r="AG10" s="86"/>
      <c r="AH10" s="86"/>
    </row>
    <row r="11" spans="1:35" x14ac:dyDescent="0.2">
      <c r="A11" s="87">
        <v>42598</v>
      </c>
      <c r="B11" s="86">
        <v>229</v>
      </c>
      <c r="C11" s="86" t="s">
        <v>1739</v>
      </c>
      <c r="D11" s="86" t="str">
        <f t="shared" si="0"/>
        <v>1</v>
      </c>
      <c r="E11" s="86" t="s">
        <v>1669</v>
      </c>
      <c r="F11" s="86" t="str">
        <f t="shared" si="1"/>
        <v>CL</v>
      </c>
      <c r="G11" s="86"/>
      <c r="H11" s="86"/>
      <c r="I11" s="86">
        <v>23</v>
      </c>
      <c r="J11" s="86">
        <v>18</v>
      </c>
      <c r="K11" s="86">
        <v>25.5</v>
      </c>
      <c r="L11" s="86">
        <v>25</v>
      </c>
      <c r="M11" s="86">
        <v>14</v>
      </c>
      <c r="N11" s="86">
        <v>14</v>
      </c>
      <c r="O11" s="86">
        <v>2.5</v>
      </c>
      <c r="P11" s="86">
        <v>2.5</v>
      </c>
      <c r="Q11" s="86"/>
      <c r="R11" s="86"/>
      <c r="S11" s="86">
        <v>0.45</v>
      </c>
      <c r="T11" s="86">
        <v>0.46</v>
      </c>
      <c r="U11" s="86">
        <f t="shared" si="2"/>
        <v>0.45500000000000002</v>
      </c>
      <c r="V11" s="86">
        <v>0.49</v>
      </c>
      <c r="W11" s="86">
        <f t="shared" si="3"/>
        <v>0.84849518498403487</v>
      </c>
      <c r="X11" s="86">
        <f t="shared" si="3"/>
        <v>1.0878712496986978</v>
      </c>
      <c r="Y11" s="86"/>
      <c r="Z11" s="86">
        <v>7</v>
      </c>
      <c r="AA11" s="86">
        <v>6</v>
      </c>
      <c r="AB11" s="86">
        <v>7</v>
      </c>
      <c r="AC11" s="86">
        <v>3</v>
      </c>
      <c r="AD11" s="86"/>
      <c r="AE11" s="86"/>
      <c r="AF11" s="86"/>
      <c r="AG11" s="86"/>
      <c r="AH11" s="86"/>
    </row>
    <row r="12" spans="1:35" x14ac:dyDescent="0.2">
      <c r="A12" s="87">
        <v>42605</v>
      </c>
      <c r="B12" s="86">
        <v>236</v>
      </c>
      <c r="C12" s="86" t="s">
        <v>1739</v>
      </c>
      <c r="D12" s="86" t="str">
        <f t="shared" si="0"/>
        <v>1</v>
      </c>
      <c r="E12" s="86" t="s">
        <v>1669</v>
      </c>
      <c r="F12" s="86" t="str">
        <f t="shared" si="1"/>
        <v>CL</v>
      </c>
      <c r="G12" s="86"/>
      <c r="H12" s="86"/>
      <c r="I12" s="86">
        <v>23</v>
      </c>
      <c r="J12" s="86">
        <v>12.5</v>
      </c>
      <c r="K12" s="86">
        <v>25.5</v>
      </c>
      <c r="L12" s="86">
        <v>24</v>
      </c>
      <c r="M12" s="86">
        <v>14</v>
      </c>
      <c r="N12" s="86">
        <v>14</v>
      </c>
      <c r="O12" s="86">
        <v>2.5</v>
      </c>
      <c r="P12" s="86">
        <v>2.5</v>
      </c>
      <c r="Q12" s="86"/>
      <c r="R12" s="86"/>
      <c r="S12" s="86">
        <v>0.48</v>
      </c>
      <c r="T12" s="86">
        <v>0.49</v>
      </c>
      <c r="U12" s="86">
        <f t="shared" si="2"/>
        <v>0.48499999999999999</v>
      </c>
      <c r="V12" s="86">
        <v>0.49</v>
      </c>
      <c r="W12" s="86">
        <f t="shared" si="3"/>
        <v>1.0510909839652229</v>
      </c>
      <c r="X12" s="86">
        <f t="shared" si="3"/>
        <v>1.0878712496986978</v>
      </c>
      <c r="Y12" s="86"/>
      <c r="Z12" s="86">
        <v>7</v>
      </c>
      <c r="AA12" s="86">
        <v>6</v>
      </c>
      <c r="AB12" s="86">
        <v>7</v>
      </c>
      <c r="AC12" s="86">
        <v>1</v>
      </c>
      <c r="AD12" s="86"/>
      <c r="AE12" s="86"/>
      <c r="AF12" s="86"/>
      <c r="AG12" s="86"/>
      <c r="AH12" s="86"/>
    </row>
    <row r="13" spans="1:35" x14ac:dyDescent="0.2">
      <c r="A13" s="87">
        <v>42537</v>
      </c>
      <c r="B13" s="86">
        <v>168</v>
      </c>
      <c r="C13" s="86" t="s">
        <v>1740</v>
      </c>
      <c r="D13" s="86" t="str">
        <f t="shared" si="0"/>
        <v>1</v>
      </c>
      <c r="E13" s="86" t="s">
        <v>1669</v>
      </c>
      <c r="F13" s="86" t="str">
        <f t="shared" si="1"/>
        <v>CT</v>
      </c>
      <c r="G13" s="86">
        <v>8.5</v>
      </c>
      <c r="H13" s="86">
        <v>8</v>
      </c>
      <c r="I13" s="86">
        <v>15.5</v>
      </c>
      <c r="J13" s="86">
        <v>15.5</v>
      </c>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5" x14ac:dyDescent="0.2">
      <c r="A14" s="87">
        <v>42551</v>
      </c>
      <c r="B14" s="86">
        <v>182</v>
      </c>
      <c r="C14" s="86" t="s">
        <v>1740</v>
      </c>
      <c r="D14" s="86" t="str">
        <f t="shared" si="0"/>
        <v>1</v>
      </c>
      <c r="E14" s="86" t="s">
        <v>1669</v>
      </c>
      <c r="F14" s="86" t="str">
        <f t="shared" si="1"/>
        <v>CT</v>
      </c>
      <c r="G14" s="86">
        <v>8.5</v>
      </c>
      <c r="H14" s="86">
        <v>8</v>
      </c>
      <c r="I14" s="86">
        <v>17.5</v>
      </c>
      <c r="J14" s="86">
        <v>17.5</v>
      </c>
      <c r="K14" s="86">
        <v>2</v>
      </c>
      <c r="L14" s="86">
        <v>2</v>
      </c>
      <c r="M14" s="86"/>
      <c r="N14" s="86"/>
      <c r="O14" s="86"/>
      <c r="P14" s="86"/>
      <c r="Q14" s="86"/>
      <c r="R14" s="86"/>
      <c r="S14" s="86"/>
      <c r="T14" s="86"/>
      <c r="U14" s="86"/>
      <c r="V14" s="86"/>
      <c r="W14" s="86"/>
      <c r="X14" s="86"/>
      <c r="Y14" s="86"/>
      <c r="Z14" s="86">
        <v>10</v>
      </c>
      <c r="AA14" s="86"/>
      <c r="AB14" s="86">
        <v>10</v>
      </c>
      <c r="AC14" s="86">
        <v>10</v>
      </c>
      <c r="AD14" s="86">
        <v>10</v>
      </c>
      <c r="AE14" s="86"/>
      <c r="AF14" s="86"/>
      <c r="AG14" s="86"/>
      <c r="AH14" s="86"/>
    </row>
    <row r="15" spans="1:35" x14ac:dyDescent="0.2">
      <c r="A15" s="87">
        <v>42556</v>
      </c>
      <c r="B15" s="86">
        <v>187</v>
      </c>
      <c r="C15" s="86" t="s">
        <v>1740</v>
      </c>
      <c r="D15" s="86" t="str">
        <f t="shared" si="0"/>
        <v>1</v>
      </c>
      <c r="E15" s="86" t="s">
        <v>1669</v>
      </c>
      <c r="F15" s="86" t="str">
        <f t="shared" si="1"/>
        <v>CT</v>
      </c>
      <c r="G15" s="86">
        <v>8.5</v>
      </c>
      <c r="H15" s="86">
        <v>8</v>
      </c>
      <c r="I15" s="86">
        <v>17.5</v>
      </c>
      <c r="J15" s="86">
        <v>17.5</v>
      </c>
      <c r="K15" s="86">
        <v>3</v>
      </c>
      <c r="L15" s="86">
        <v>3</v>
      </c>
      <c r="M15" s="86"/>
      <c r="N15" s="86"/>
      <c r="O15" s="86"/>
      <c r="P15" s="86"/>
      <c r="Q15" s="86"/>
      <c r="R15" s="86"/>
      <c r="S15" s="86">
        <v>0.61</v>
      </c>
      <c r="T15" s="86">
        <v>0.68</v>
      </c>
      <c r="U15" s="86">
        <f t="shared" ref="U15:U21" si="4">AVERAGE(S15:T15)</f>
        <v>0.64500000000000002</v>
      </c>
      <c r="V15" s="86">
        <v>0.51</v>
      </c>
      <c r="W15" s="86">
        <f t="shared" ref="W15:X21" si="5">11.898*(U15^(3.3534))</f>
        <v>2.734333678453952</v>
      </c>
      <c r="X15" s="86">
        <f t="shared" si="5"/>
        <v>1.2440556074631184</v>
      </c>
      <c r="Y15" s="86"/>
      <c r="Z15" s="86">
        <v>10</v>
      </c>
      <c r="AA15" s="86">
        <v>10</v>
      </c>
      <c r="AB15" s="86">
        <v>10</v>
      </c>
      <c r="AC15" s="86">
        <v>10</v>
      </c>
      <c r="AD15" s="86">
        <v>10</v>
      </c>
      <c r="AE15" s="86"/>
      <c r="AF15" s="86"/>
      <c r="AG15" s="86"/>
      <c r="AH15" s="86"/>
    </row>
    <row r="16" spans="1:35" x14ac:dyDescent="0.2">
      <c r="A16" s="87">
        <v>42563</v>
      </c>
      <c r="B16" s="86">
        <v>194</v>
      </c>
      <c r="C16" s="86" t="s">
        <v>1740</v>
      </c>
      <c r="D16" s="86" t="str">
        <f t="shared" si="0"/>
        <v>1</v>
      </c>
      <c r="E16" s="86" t="s">
        <v>1669</v>
      </c>
      <c r="F16" s="86" t="str">
        <f t="shared" si="1"/>
        <v>CT</v>
      </c>
      <c r="G16" s="86">
        <v>8.5</v>
      </c>
      <c r="H16" s="86">
        <v>8</v>
      </c>
      <c r="I16" s="86">
        <v>17.5</v>
      </c>
      <c r="J16" s="86">
        <v>17.5</v>
      </c>
      <c r="K16" s="86">
        <v>4</v>
      </c>
      <c r="L16" s="86">
        <v>4</v>
      </c>
      <c r="M16" s="86"/>
      <c r="N16" s="86"/>
      <c r="O16" s="86"/>
      <c r="P16" s="86"/>
      <c r="Q16" s="86"/>
      <c r="R16" s="86"/>
      <c r="S16" s="86">
        <v>0.52</v>
      </c>
      <c r="T16" s="86">
        <v>0.56999999999999995</v>
      </c>
      <c r="U16" s="86">
        <f t="shared" si="4"/>
        <v>0.54499999999999993</v>
      </c>
      <c r="V16" s="86">
        <v>0.49</v>
      </c>
      <c r="W16" s="86">
        <f t="shared" si="5"/>
        <v>1.5541967459091754</v>
      </c>
      <c r="X16" s="86">
        <f t="shared" si="5"/>
        <v>1.0878712496986978</v>
      </c>
      <c r="Y16" s="86"/>
      <c r="Z16" s="86">
        <v>10</v>
      </c>
      <c r="AA16" s="86">
        <v>10</v>
      </c>
      <c r="AB16" s="86">
        <v>10</v>
      </c>
      <c r="AC16" s="86">
        <v>8</v>
      </c>
      <c r="AD16" s="86">
        <v>8</v>
      </c>
      <c r="AE16" s="86"/>
      <c r="AF16" s="86"/>
      <c r="AG16" s="86"/>
      <c r="AH16" s="86"/>
    </row>
    <row r="17" spans="1:34" x14ac:dyDescent="0.2">
      <c r="A17" s="87">
        <v>42571</v>
      </c>
      <c r="B17" s="86">
        <v>202</v>
      </c>
      <c r="C17" s="86" t="s">
        <v>1740</v>
      </c>
      <c r="D17" s="86" t="str">
        <f t="shared" si="0"/>
        <v>1</v>
      </c>
      <c r="E17" s="86" t="s">
        <v>1669</v>
      </c>
      <c r="F17" s="86" t="str">
        <f t="shared" si="1"/>
        <v>CT</v>
      </c>
      <c r="G17" s="86">
        <v>8.5</v>
      </c>
      <c r="H17" s="86">
        <v>8</v>
      </c>
      <c r="I17" s="86">
        <v>17.5</v>
      </c>
      <c r="J17" s="86">
        <v>17.5</v>
      </c>
      <c r="K17" s="86">
        <v>5.5</v>
      </c>
      <c r="L17" s="86">
        <v>5.5</v>
      </c>
      <c r="M17" s="86"/>
      <c r="N17" s="86"/>
      <c r="O17" s="86"/>
      <c r="P17" s="86"/>
      <c r="Q17" s="86"/>
      <c r="R17" s="86"/>
      <c r="S17" s="86">
        <v>0.6</v>
      </c>
      <c r="T17" s="86">
        <v>0.56000000000000005</v>
      </c>
      <c r="U17" s="86">
        <f t="shared" si="4"/>
        <v>0.58000000000000007</v>
      </c>
      <c r="V17" s="86">
        <v>0.5</v>
      </c>
      <c r="W17" s="86">
        <f t="shared" si="5"/>
        <v>1.9149321834042439</v>
      </c>
      <c r="X17" s="86">
        <f t="shared" si="5"/>
        <v>1.1641259681057374</v>
      </c>
      <c r="Y17" s="86"/>
      <c r="Z17" s="86">
        <v>8</v>
      </c>
      <c r="AA17" s="86">
        <v>8</v>
      </c>
      <c r="AB17" s="86">
        <v>8</v>
      </c>
      <c r="AC17" s="86">
        <v>8</v>
      </c>
      <c r="AD17" s="86">
        <v>7</v>
      </c>
      <c r="AE17" s="86"/>
      <c r="AF17" s="86"/>
      <c r="AG17" s="86"/>
      <c r="AH17" s="86"/>
    </row>
    <row r="18" spans="1:34" x14ac:dyDescent="0.2">
      <c r="A18" s="87">
        <v>42580</v>
      </c>
      <c r="B18" s="86">
        <v>211</v>
      </c>
      <c r="C18" s="86" t="s">
        <v>1740</v>
      </c>
      <c r="D18" s="86" t="str">
        <f t="shared" si="0"/>
        <v>1</v>
      </c>
      <c r="E18" s="86" t="s">
        <v>1669</v>
      </c>
      <c r="F18" s="86" t="str">
        <f t="shared" si="1"/>
        <v>CT</v>
      </c>
      <c r="G18" s="86">
        <v>8.5</v>
      </c>
      <c r="H18" s="86">
        <v>6.5</v>
      </c>
      <c r="I18" s="86">
        <v>17.5</v>
      </c>
      <c r="J18" s="86">
        <v>17.5</v>
      </c>
      <c r="K18" s="86">
        <v>6.5</v>
      </c>
      <c r="L18" s="86">
        <v>6.5</v>
      </c>
      <c r="M18" s="86"/>
      <c r="N18" s="86"/>
      <c r="O18" s="86"/>
      <c r="P18" s="86"/>
      <c r="Q18" s="86"/>
      <c r="R18" s="86"/>
      <c r="S18" s="86">
        <v>0.63</v>
      </c>
      <c r="T18" s="86">
        <v>0.6</v>
      </c>
      <c r="U18" s="86">
        <f t="shared" si="4"/>
        <v>0.61499999999999999</v>
      </c>
      <c r="V18" s="86">
        <v>0.53</v>
      </c>
      <c r="W18" s="86">
        <f t="shared" si="5"/>
        <v>2.3307075222229661</v>
      </c>
      <c r="X18" s="86">
        <f t="shared" si="5"/>
        <v>1.4153396250219665</v>
      </c>
      <c r="Y18" s="86"/>
      <c r="Z18" s="86">
        <v>8</v>
      </c>
      <c r="AA18" s="86">
        <v>6</v>
      </c>
      <c r="AB18" s="86">
        <v>8</v>
      </c>
      <c r="AC18" s="86">
        <v>7</v>
      </c>
      <c r="AD18" s="86">
        <v>4</v>
      </c>
      <c r="AE18" s="86"/>
      <c r="AF18" s="86"/>
      <c r="AG18" s="86"/>
      <c r="AH18" s="86"/>
    </row>
    <row r="19" spans="1:34" x14ac:dyDescent="0.2">
      <c r="A19" s="87">
        <v>42586</v>
      </c>
      <c r="B19" s="86">
        <v>217</v>
      </c>
      <c r="C19" s="86" t="s">
        <v>1740</v>
      </c>
      <c r="D19" s="86" t="str">
        <f t="shared" si="0"/>
        <v>1</v>
      </c>
      <c r="E19" s="86" t="s">
        <v>1669</v>
      </c>
      <c r="F19" s="86" t="str">
        <f t="shared" si="1"/>
        <v>CT</v>
      </c>
      <c r="G19" s="86">
        <v>8.5</v>
      </c>
      <c r="H19" s="86">
        <v>6.5</v>
      </c>
      <c r="I19" s="86">
        <v>17.5</v>
      </c>
      <c r="J19" s="86">
        <v>17.5</v>
      </c>
      <c r="K19" s="86">
        <v>6.5</v>
      </c>
      <c r="L19" s="86">
        <v>6.5</v>
      </c>
      <c r="M19" s="86"/>
      <c r="N19" s="86"/>
      <c r="O19" s="86"/>
      <c r="P19" s="86"/>
      <c r="Q19" s="86"/>
      <c r="R19" s="86"/>
      <c r="S19" s="86">
        <v>0.57999999999999996</v>
      </c>
      <c r="T19" s="86">
        <v>0.62</v>
      </c>
      <c r="U19" s="86">
        <f t="shared" si="4"/>
        <v>0.6</v>
      </c>
      <c r="V19" s="86">
        <v>0.51</v>
      </c>
      <c r="W19" s="86">
        <f t="shared" si="5"/>
        <v>2.14548937246242</v>
      </c>
      <c r="X19" s="86">
        <f t="shared" si="5"/>
        <v>1.2440556074631184</v>
      </c>
      <c r="Y19" s="86"/>
      <c r="Z19" s="86">
        <v>7</v>
      </c>
      <c r="AA19" s="86">
        <v>7</v>
      </c>
      <c r="AB19" s="86">
        <v>8</v>
      </c>
      <c r="AC19" s="86">
        <v>7</v>
      </c>
      <c r="AD19" s="86">
        <v>5</v>
      </c>
      <c r="AE19" s="86"/>
      <c r="AF19" s="86"/>
      <c r="AG19" s="86"/>
      <c r="AH19" s="86"/>
    </row>
    <row r="20" spans="1:34" x14ac:dyDescent="0.2">
      <c r="A20" s="87">
        <v>42598</v>
      </c>
      <c r="B20" s="86">
        <v>229</v>
      </c>
      <c r="C20" s="86" t="s">
        <v>1740</v>
      </c>
      <c r="D20" s="86" t="str">
        <f t="shared" si="0"/>
        <v>1</v>
      </c>
      <c r="E20" s="86" t="s">
        <v>1669</v>
      </c>
      <c r="F20" s="86" t="str">
        <f t="shared" si="1"/>
        <v>CT</v>
      </c>
      <c r="G20" s="86">
        <v>8.5</v>
      </c>
      <c r="H20" s="86">
        <v>6</v>
      </c>
      <c r="I20" s="86">
        <v>17.5</v>
      </c>
      <c r="J20" s="86">
        <v>17</v>
      </c>
      <c r="K20" s="86">
        <v>6.5</v>
      </c>
      <c r="L20" s="86">
        <v>6.5</v>
      </c>
      <c r="M20" s="86">
        <v>1</v>
      </c>
      <c r="N20" s="86">
        <v>1</v>
      </c>
      <c r="O20" s="86"/>
      <c r="P20" s="86"/>
      <c r="Q20" s="86"/>
      <c r="R20" s="86"/>
      <c r="S20" s="86">
        <v>0.61</v>
      </c>
      <c r="T20" s="86">
        <v>0.55000000000000004</v>
      </c>
      <c r="U20" s="86">
        <f t="shared" si="4"/>
        <v>0.58000000000000007</v>
      </c>
      <c r="V20" s="86">
        <v>0.51</v>
      </c>
      <c r="W20" s="86">
        <f t="shared" si="5"/>
        <v>1.9149321834042439</v>
      </c>
      <c r="X20" s="86">
        <f t="shared" si="5"/>
        <v>1.2440556074631184</v>
      </c>
      <c r="Y20" s="86"/>
      <c r="Z20" s="86">
        <v>7</v>
      </c>
      <c r="AA20" s="86">
        <v>5</v>
      </c>
      <c r="AB20" s="86">
        <v>8</v>
      </c>
      <c r="AC20" s="86">
        <v>3</v>
      </c>
      <c r="AD20" s="86">
        <v>2</v>
      </c>
      <c r="AE20" s="86"/>
      <c r="AF20" s="86"/>
      <c r="AG20" s="86"/>
      <c r="AH20" s="86"/>
    </row>
    <row r="21" spans="1:34" x14ac:dyDescent="0.2">
      <c r="A21" s="87">
        <v>42605</v>
      </c>
      <c r="B21" s="86">
        <v>236</v>
      </c>
      <c r="C21" s="86" t="s">
        <v>1740</v>
      </c>
      <c r="D21" s="86" t="str">
        <f t="shared" si="0"/>
        <v>1</v>
      </c>
      <c r="E21" s="86" t="s">
        <v>1669</v>
      </c>
      <c r="F21" s="86" t="str">
        <f t="shared" si="1"/>
        <v>CT</v>
      </c>
      <c r="G21" s="86">
        <v>8.5</v>
      </c>
      <c r="H21" s="86">
        <v>4</v>
      </c>
      <c r="I21" s="86">
        <v>17.5</v>
      </c>
      <c r="J21" s="86">
        <v>17</v>
      </c>
      <c r="K21" s="86">
        <v>6.5</v>
      </c>
      <c r="L21" s="86">
        <v>6.5</v>
      </c>
      <c r="M21" s="86">
        <v>1</v>
      </c>
      <c r="N21" s="86">
        <v>1</v>
      </c>
      <c r="O21" s="86"/>
      <c r="P21" s="86"/>
      <c r="Q21" s="86"/>
      <c r="R21" s="86"/>
      <c r="S21" s="86">
        <v>0.57999999999999996</v>
      </c>
      <c r="T21" s="86">
        <v>0.56999999999999995</v>
      </c>
      <c r="U21" s="86">
        <f t="shared" si="4"/>
        <v>0.57499999999999996</v>
      </c>
      <c r="V21" s="86">
        <v>0.48</v>
      </c>
      <c r="W21" s="86">
        <f t="shared" si="5"/>
        <v>1.8601335031507611</v>
      </c>
      <c r="X21" s="86">
        <f t="shared" si="5"/>
        <v>1.0151923348970988</v>
      </c>
      <c r="Y21" s="86"/>
      <c r="Z21" s="86">
        <v>7</v>
      </c>
      <c r="AA21" s="86">
        <v>5</v>
      </c>
      <c r="AB21" s="86">
        <v>7</v>
      </c>
      <c r="AC21" s="86">
        <v>2</v>
      </c>
      <c r="AD21" s="86">
        <v>2</v>
      </c>
      <c r="AE21" s="86"/>
      <c r="AF21" s="86"/>
      <c r="AG21" s="86"/>
      <c r="AH21" s="86"/>
    </row>
    <row r="22" spans="1:34" x14ac:dyDescent="0.2">
      <c r="A22" s="87">
        <v>42537</v>
      </c>
      <c r="B22" s="86">
        <v>168</v>
      </c>
      <c r="C22" s="86" t="s">
        <v>1741</v>
      </c>
      <c r="D22" s="86" t="str">
        <f t="shared" si="0"/>
        <v>1</v>
      </c>
      <c r="E22" s="86" t="s">
        <v>1669</v>
      </c>
      <c r="F22" s="86" t="str">
        <f t="shared" si="1"/>
        <v>SH</v>
      </c>
      <c r="G22" s="86">
        <v>13.5</v>
      </c>
      <c r="H22" s="86">
        <v>8.5</v>
      </c>
      <c r="I22" s="86">
        <v>21</v>
      </c>
      <c r="J22" s="86">
        <v>21</v>
      </c>
      <c r="K22" s="86">
        <v>6</v>
      </c>
      <c r="L22" s="86">
        <v>6</v>
      </c>
      <c r="M22" s="86"/>
      <c r="N22" s="86"/>
      <c r="O22" s="86"/>
      <c r="P22" s="86"/>
      <c r="Q22" s="86"/>
      <c r="R22" s="86"/>
      <c r="S22" s="86"/>
      <c r="T22" s="86"/>
      <c r="U22" s="86"/>
      <c r="V22" s="86"/>
      <c r="W22" s="86"/>
      <c r="X22" s="86"/>
      <c r="Y22" s="86"/>
      <c r="Z22" s="86"/>
      <c r="AA22" s="86"/>
      <c r="AB22" s="86"/>
      <c r="AC22" s="86"/>
      <c r="AD22" s="86"/>
      <c r="AE22" s="86"/>
      <c r="AF22" s="86"/>
      <c r="AG22" s="86"/>
      <c r="AH22" s="86"/>
    </row>
    <row r="23" spans="1:34" x14ac:dyDescent="0.2">
      <c r="A23" s="87">
        <v>42551</v>
      </c>
      <c r="B23" s="86">
        <v>182</v>
      </c>
      <c r="C23" s="86" t="s">
        <v>1741</v>
      </c>
      <c r="D23" s="86" t="str">
        <f t="shared" si="0"/>
        <v>1</v>
      </c>
      <c r="E23" s="86" t="s">
        <v>1669</v>
      </c>
      <c r="F23" s="86" t="str">
        <f t="shared" si="1"/>
        <v>SH</v>
      </c>
      <c r="G23" s="86">
        <v>13.5</v>
      </c>
      <c r="H23" s="86">
        <v>8.5</v>
      </c>
      <c r="I23" s="86">
        <v>21</v>
      </c>
      <c r="J23" s="86">
        <v>20.5</v>
      </c>
      <c r="K23" s="86">
        <v>10</v>
      </c>
      <c r="L23" s="86">
        <v>10</v>
      </c>
      <c r="M23" s="86"/>
      <c r="N23" s="86"/>
      <c r="O23" s="86"/>
      <c r="P23" s="86"/>
      <c r="Q23" s="86"/>
      <c r="R23" s="86"/>
      <c r="S23" s="86"/>
      <c r="T23" s="86"/>
      <c r="U23" s="86"/>
      <c r="V23" s="86"/>
      <c r="W23" s="86"/>
      <c r="X23" s="86"/>
      <c r="Y23" s="86"/>
      <c r="Z23" s="86">
        <v>10</v>
      </c>
      <c r="AA23" s="86">
        <v>10</v>
      </c>
      <c r="AB23" s="86">
        <v>10</v>
      </c>
      <c r="AC23" s="86"/>
      <c r="AD23" s="86">
        <v>10</v>
      </c>
      <c r="AE23" s="86"/>
      <c r="AF23" s="86"/>
      <c r="AG23" s="86"/>
      <c r="AH23" s="86"/>
    </row>
    <row r="24" spans="1:34" x14ac:dyDescent="0.2">
      <c r="A24" s="87">
        <v>42556</v>
      </c>
      <c r="B24" s="86">
        <v>187</v>
      </c>
      <c r="C24" s="86" t="s">
        <v>1741</v>
      </c>
      <c r="D24" s="86" t="str">
        <f t="shared" si="0"/>
        <v>1</v>
      </c>
      <c r="E24" s="86" t="s">
        <v>1669</v>
      </c>
      <c r="F24" s="86" t="str">
        <f t="shared" si="1"/>
        <v>SH</v>
      </c>
      <c r="G24" s="86">
        <v>13.5</v>
      </c>
      <c r="H24" s="86">
        <v>8.5</v>
      </c>
      <c r="I24" s="86">
        <v>21</v>
      </c>
      <c r="J24" s="86">
        <v>20.5</v>
      </c>
      <c r="K24" s="86">
        <v>12.5</v>
      </c>
      <c r="L24" s="86">
        <v>12.5</v>
      </c>
      <c r="M24" s="86"/>
      <c r="N24" s="86"/>
      <c r="O24" s="86"/>
      <c r="P24" s="86"/>
      <c r="Q24" s="86"/>
      <c r="R24" s="86"/>
      <c r="S24" s="86">
        <v>0.51</v>
      </c>
      <c r="T24" s="86">
        <v>0.51</v>
      </c>
      <c r="U24" s="86">
        <f t="shared" ref="U24:U30" si="6">AVERAGE(S24:T24)</f>
        <v>0.51</v>
      </c>
      <c r="V24" s="86">
        <v>0.55000000000000004</v>
      </c>
      <c r="W24" s="86">
        <f t="shared" ref="W24:X30" si="7">11.898*(U24^(3.3534))</f>
        <v>1.2440556074631184</v>
      </c>
      <c r="X24" s="86">
        <f t="shared" si="7"/>
        <v>1.6025301443006683</v>
      </c>
      <c r="Y24" s="86"/>
      <c r="Z24" s="86">
        <v>10</v>
      </c>
      <c r="AA24" s="86">
        <v>10</v>
      </c>
      <c r="AB24" s="86">
        <v>10</v>
      </c>
      <c r="AC24" s="86"/>
      <c r="AD24" s="86">
        <v>10</v>
      </c>
      <c r="AE24" s="86"/>
      <c r="AF24" s="86"/>
      <c r="AG24" s="86"/>
      <c r="AH24" s="86"/>
    </row>
    <row r="25" spans="1:34" x14ac:dyDescent="0.2">
      <c r="A25" s="87">
        <v>42563</v>
      </c>
      <c r="B25" s="86">
        <v>194</v>
      </c>
      <c r="C25" s="86" t="s">
        <v>1741</v>
      </c>
      <c r="D25" s="86" t="str">
        <f t="shared" si="0"/>
        <v>1</v>
      </c>
      <c r="E25" s="86" t="s">
        <v>1669</v>
      </c>
      <c r="F25" s="86" t="str">
        <f t="shared" si="1"/>
        <v>SH</v>
      </c>
      <c r="G25" s="86">
        <v>13.5</v>
      </c>
      <c r="H25" s="86">
        <v>8.5</v>
      </c>
      <c r="I25" s="86">
        <v>21</v>
      </c>
      <c r="J25" s="86">
        <v>20.5</v>
      </c>
      <c r="K25" s="86">
        <v>14.5</v>
      </c>
      <c r="L25" s="86">
        <v>14.5</v>
      </c>
      <c r="M25" s="86"/>
      <c r="N25" s="86"/>
      <c r="O25" s="86"/>
      <c r="P25" s="86"/>
      <c r="Q25" s="86"/>
      <c r="R25" s="86"/>
      <c r="S25" s="86">
        <v>0.57999999999999996</v>
      </c>
      <c r="T25" s="86">
        <v>0.55000000000000004</v>
      </c>
      <c r="U25" s="86">
        <f t="shared" si="6"/>
        <v>0.56499999999999995</v>
      </c>
      <c r="V25" s="86">
        <v>0.6</v>
      </c>
      <c r="W25" s="86">
        <f t="shared" si="7"/>
        <v>1.753853159694424</v>
      </c>
      <c r="X25" s="86">
        <f t="shared" si="7"/>
        <v>2.14548937246242</v>
      </c>
      <c r="Y25" s="86"/>
      <c r="Z25" s="86">
        <v>10</v>
      </c>
      <c r="AA25" s="86">
        <v>10</v>
      </c>
      <c r="AB25" s="86">
        <v>10</v>
      </c>
      <c r="AC25" s="86"/>
      <c r="AD25" s="86">
        <v>10</v>
      </c>
      <c r="AE25" s="86"/>
      <c r="AF25" s="86"/>
      <c r="AG25" s="86"/>
      <c r="AH25" s="86"/>
    </row>
    <row r="26" spans="1:34" x14ac:dyDescent="0.2">
      <c r="A26" s="87">
        <v>42571</v>
      </c>
      <c r="B26" s="86">
        <v>202</v>
      </c>
      <c r="C26" s="86" t="s">
        <v>1741</v>
      </c>
      <c r="D26" s="86" t="str">
        <f t="shared" si="0"/>
        <v>1</v>
      </c>
      <c r="E26" s="86" t="s">
        <v>1669</v>
      </c>
      <c r="F26" s="86" t="str">
        <f t="shared" si="1"/>
        <v>SH</v>
      </c>
      <c r="G26" s="86">
        <v>13.5</v>
      </c>
      <c r="H26" s="86">
        <v>8.5</v>
      </c>
      <c r="I26" s="86">
        <v>21</v>
      </c>
      <c r="J26" s="86">
        <v>20.5</v>
      </c>
      <c r="K26" s="86">
        <v>16</v>
      </c>
      <c r="L26" s="86">
        <v>16</v>
      </c>
      <c r="M26" s="86"/>
      <c r="N26" s="86"/>
      <c r="O26" s="86"/>
      <c r="P26" s="86"/>
      <c r="Q26" s="86"/>
      <c r="R26" s="86"/>
      <c r="S26" s="86">
        <v>0.54</v>
      </c>
      <c r="T26" s="86">
        <v>0.56999999999999995</v>
      </c>
      <c r="U26" s="86">
        <f t="shared" si="6"/>
        <v>0.55499999999999994</v>
      </c>
      <c r="V26" s="86">
        <v>0.55000000000000004</v>
      </c>
      <c r="W26" s="86">
        <f t="shared" si="7"/>
        <v>1.6519087522607567</v>
      </c>
      <c r="X26" s="86">
        <f t="shared" si="7"/>
        <v>1.6025301443006683</v>
      </c>
      <c r="Y26" s="86"/>
      <c r="Z26" s="86">
        <v>8</v>
      </c>
      <c r="AA26" s="86">
        <v>8</v>
      </c>
      <c r="AB26" s="86">
        <v>9</v>
      </c>
      <c r="AC26" s="86"/>
      <c r="AD26" s="86">
        <v>7</v>
      </c>
      <c r="AE26" s="86"/>
      <c r="AF26" s="86"/>
      <c r="AG26" s="86"/>
      <c r="AH26" s="86"/>
    </row>
    <row r="27" spans="1:34" x14ac:dyDescent="0.2">
      <c r="A27" s="87">
        <v>42580</v>
      </c>
      <c r="B27" s="86">
        <v>211</v>
      </c>
      <c r="C27" s="86" t="s">
        <v>1741</v>
      </c>
      <c r="D27" s="86" t="str">
        <f t="shared" si="0"/>
        <v>1</v>
      </c>
      <c r="E27" s="86" t="s">
        <v>1669</v>
      </c>
      <c r="F27" s="86" t="str">
        <f t="shared" si="1"/>
        <v>SH</v>
      </c>
      <c r="G27" s="86">
        <v>13.5</v>
      </c>
      <c r="H27" s="86">
        <v>8</v>
      </c>
      <c r="I27" s="86">
        <v>21</v>
      </c>
      <c r="J27" s="86">
        <v>20.5</v>
      </c>
      <c r="K27" s="86">
        <v>17.5</v>
      </c>
      <c r="L27" s="86">
        <v>17.5</v>
      </c>
      <c r="M27" s="86"/>
      <c r="N27" s="86"/>
      <c r="O27" s="86"/>
      <c r="P27" s="86"/>
      <c r="Q27" s="86"/>
      <c r="R27" s="86"/>
      <c r="S27" s="86">
        <v>0.55000000000000004</v>
      </c>
      <c r="T27" s="86">
        <v>0.52</v>
      </c>
      <c r="U27" s="86">
        <f t="shared" si="6"/>
        <v>0.53500000000000003</v>
      </c>
      <c r="V27" s="86">
        <v>0.54</v>
      </c>
      <c r="W27" s="86">
        <f t="shared" si="7"/>
        <v>1.4606142629224268</v>
      </c>
      <c r="X27" s="86">
        <f t="shared" si="7"/>
        <v>1.506895717968777</v>
      </c>
      <c r="Y27" s="86"/>
      <c r="Z27" s="86">
        <v>8</v>
      </c>
      <c r="AA27" s="86">
        <v>8</v>
      </c>
      <c r="AB27" s="86">
        <v>9</v>
      </c>
      <c r="AC27" s="86"/>
      <c r="AD27" s="86">
        <v>5</v>
      </c>
      <c r="AE27" s="86"/>
      <c r="AF27" s="86"/>
      <c r="AG27" s="86"/>
      <c r="AH27" s="86"/>
    </row>
    <row r="28" spans="1:34" x14ac:dyDescent="0.2">
      <c r="A28" s="87">
        <v>42586</v>
      </c>
      <c r="B28" s="86">
        <v>217</v>
      </c>
      <c r="C28" s="86" t="s">
        <v>1741</v>
      </c>
      <c r="D28" s="86" t="str">
        <f t="shared" si="0"/>
        <v>1</v>
      </c>
      <c r="E28" s="86" t="s">
        <v>1669</v>
      </c>
      <c r="F28" s="86" t="str">
        <f t="shared" si="1"/>
        <v>SH</v>
      </c>
      <c r="G28" s="86">
        <v>13.5</v>
      </c>
      <c r="H28" s="86">
        <v>7</v>
      </c>
      <c r="I28" s="86">
        <v>21</v>
      </c>
      <c r="J28" s="86">
        <v>20.5</v>
      </c>
      <c r="K28" s="86">
        <v>19</v>
      </c>
      <c r="L28" s="86">
        <v>19</v>
      </c>
      <c r="M28" s="86">
        <v>3.5</v>
      </c>
      <c r="N28" s="86">
        <v>3.5</v>
      </c>
      <c r="O28" s="86"/>
      <c r="P28" s="86"/>
      <c r="Q28" s="86"/>
      <c r="R28" s="86"/>
      <c r="S28" s="86">
        <v>0.49</v>
      </c>
      <c r="T28" s="86">
        <v>0.51</v>
      </c>
      <c r="U28" s="86">
        <f t="shared" si="6"/>
        <v>0.5</v>
      </c>
      <c r="V28" s="86">
        <v>0.55000000000000004</v>
      </c>
      <c r="W28" s="86">
        <f t="shared" si="7"/>
        <v>1.1641259681057374</v>
      </c>
      <c r="X28" s="86">
        <f t="shared" si="7"/>
        <v>1.6025301443006683</v>
      </c>
      <c r="Y28" s="86"/>
      <c r="Z28" s="86">
        <v>8</v>
      </c>
      <c r="AA28" s="86">
        <v>8</v>
      </c>
      <c r="AB28" s="86">
        <v>9</v>
      </c>
      <c r="AC28" s="86">
        <v>9</v>
      </c>
      <c r="AD28" s="86">
        <v>6</v>
      </c>
      <c r="AE28" s="86"/>
      <c r="AF28" s="86"/>
      <c r="AG28" s="86"/>
      <c r="AH28" s="86"/>
    </row>
    <row r="29" spans="1:34" x14ac:dyDescent="0.2">
      <c r="A29" s="87">
        <v>42598</v>
      </c>
      <c r="B29" s="86">
        <v>229</v>
      </c>
      <c r="C29" s="86" t="s">
        <v>1741</v>
      </c>
      <c r="D29" s="86" t="str">
        <f t="shared" si="0"/>
        <v>1</v>
      </c>
      <c r="E29" s="86" t="s">
        <v>1669</v>
      </c>
      <c r="F29" s="86" t="str">
        <f t="shared" si="1"/>
        <v>SH</v>
      </c>
      <c r="G29" s="86">
        <v>13.5</v>
      </c>
      <c r="H29" s="86">
        <v>3.5</v>
      </c>
      <c r="I29" s="86">
        <v>21</v>
      </c>
      <c r="J29" s="86">
        <v>20</v>
      </c>
      <c r="K29" s="86">
        <v>19</v>
      </c>
      <c r="L29" s="86">
        <v>19</v>
      </c>
      <c r="M29" s="86">
        <v>4.5</v>
      </c>
      <c r="N29" s="86">
        <v>4.5</v>
      </c>
      <c r="O29" s="86"/>
      <c r="P29" s="86"/>
      <c r="Q29" s="86"/>
      <c r="R29" s="86"/>
      <c r="S29" s="86">
        <v>0.56000000000000005</v>
      </c>
      <c r="T29" s="86">
        <v>0.54</v>
      </c>
      <c r="U29" s="86">
        <f t="shared" si="6"/>
        <v>0.55000000000000004</v>
      </c>
      <c r="V29" s="86">
        <v>0.53</v>
      </c>
      <c r="W29" s="86">
        <f t="shared" si="7"/>
        <v>1.6025301443006683</v>
      </c>
      <c r="X29" s="86">
        <f t="shared" si="7"/>
        <v>1.4153396250219665</v>
      </c>
      <c r="Y29" s="86"/>
      <c r="Z29" s="86">
        <v>7</v>
      </c>
      <c r="AA29" s="86">
        <v>6</v>
      </c>
      <c r="AB29" s="86">
        <v>9</v>
      </c>
      <c r="AC29" s="86">
        <v>5</v>
      </c>
      <c r="AD29" s="86">
        <v>2</v>
      </c>
      <c r="AE29" s="86"/>
      <c r="AF29" s="86"/>
      <c r="AG29" s="86"/>
      <c r="AH29" s="86"/>
    </row>
    <row r="30" spans="1:34" x14ac:dyDescent="0.2">
      <c r="A30" s="87">
        <v>42605</v>
      </c>
      <c r="B30" s="86">
        <v>236</v>
      </c>
      <c r="C30" s="86" t="s">
        <v>1741</v>
      </c>
      <c r="D30" s="86" t="str">
        <f t="shared" si="0"/>
        <v>1</v>
      </c>
      <c r="E30" s="86" t="s">
        <v>1669</v>
      </c>
      <c r="F30" s="86" t="str">
        <f t="shared" si="1"/>
        <v>SH</v>
      </c>
      <c r="G30" s="86">
        <v>13.5</v>
      </c>
      <c r="H30" s="86">
        <v>0</v>
      </c>
      <c r="I30" s="86">
        <v>21</v>
      </c>
      <c r="J30" s="86">
        <v>20</v>
      </c>
      <c r="K30" s="86">
        <v>19</v>
      </c>
      <c r="L30" s="86">
        <v>19</v>
      </c>
      <c r="M30" s="86">
        <v>4.5</v>
      </c>
      <c r="N30" s="86">
        <v>4.5</v>
      </c>
      <c r="O30" s="86"/>
      <c r="P30" s="86"/>
      <c r="Q30" s="86"/>
      <c r="R30" s="86"/>
      <c r="S30" s="86">
        <v>0.51</v>
      </c>
      <c r="T30" s="86">
        <v>0.52</v>
      </c>
      <c r="U30" s="86">
        <f t="shared" si="6"/>
        <v>0.51500000000000001</v>
      </c>
      <c r="V30" s="86">
        <v>0.54</v>
      </c>
      <c r="W30" s="86">
        <f t="shared" si="7"/>
        <v>1.2854296891723416</v>
      </c>
      <c r="X30" s="86">
        <f t="shared" si="7"/>
        <v>1.506895717968777</v>
      </c>
      <c r="Y30" s="86"/>
      <c r="Z30" s="86">
        <v>7</v>
      </c>
      <c r="AA30" s="86">
        <v>6</v>
      </c>
      <c r="AB30" s="86">
        <v>8</v>
      </c>
      <c r="AC30" s="86">
        <v>2</v>
      </c>
      <c r="AD30" s="86">
        <v>1</v>
      </c>
      <c r="AE30" s="86"/>
      <c r="AF30" s="86"/>
      <c r="AG30" s="86"/>
      <c r="AH30" s="86"/>
    </row>
    <row r="31" spans="1:34" x14ac:dyDescent="0.2">
      <c r="A31" s="87">
        <v>42537</v>
      </c>
      <c r="B31" s="86">
        <v>168</v>
      </c>
      <c r="C31" s="86" t="s">
        <v>1742</v>
      </c>
      <c r="D31" s="86" t="str">
        <f t="shared" si="0"/>
        <v>2</v>
      </c>
      <c r="E31" s="86" t="s">
        <v>1669</v>
      </c>
      <c r="F31" s="86" t="str">
        <f t="shared" si="1"/>
        <v>CL</v>
      </c>
      <c r="G31" s="86">
        <v>16</v>
      </c>
      <c r="H31" s="86">
        <v>4.5</v>
      </c>
      <c r="I31" s="86">
        <v>10.5</v>
      </c>
      <c r="J31" s="86">
        <v>9.5</v>
      </c>
      <c r="K31" s="86">
        <v>14</v>
      </c>
      <c r="L31" s="86">
        <v>14</v>
      </c>
      <c r="M31" s="86">
        <v>2</v>
      </c>
      <c r="N31" s="86">
        <v>2</v>
      </c>
      <c r="O31" s="86"/>
      <c r="P31" s="86"/>
      <c r="Q31" s="86"/>
      <c r="R31" s="86"/>
      <c r="S31" s="86"/>
      <c r="T31" s="86"/>
      <c r="U31" s="86"/>
      <c r="V31" s="86"/>
      <c r="W31" s="86"/>
      <c r="X31" s="86"/>
      <c r="Y31" s="86"/>
      <c r="Z31" s="86"/>
      <c r="AA31" s="86"/>
      <c r="AB31" s="86"/>
      <c r="AC31" s="86"/>
      <c r="AD31" s="86"/>
      <c r="AE31" s="86"/>
      <c r="AF31" s="86"/>
      <c r="AG31" s="86"/>
      <c r="AH31" s="86"/>
    </row>
    <row r="32" spans="1:34" x14ac:dyDescent="0.2">
      <c r="A32" s="87">
        <v>42551</v>
      </c>
      <c r="B32" s="86">
        <v>182</v>
      </c>
      <c r="C32" s="86" t="s">
        <v>1742</v>
      </c>
      <c r="D32" s="86" t="str">
        <f t="shared" si="0"/>
        <v>2</v>
      </c>
      <c r="E32" s="86" t="s">
        <v>1669</v>
      </c>
      <c r="F32" s="86" t="str">
        <f t="shared" si="1"/>
        <v>CL</v>
      </c>
      <c r="G32" s="86">
        <v>16</v>
      </c>
      <c r="H32" s="86">
        <v>3.5</v>
      </c>
      <c r="I32" s="86">
        <v>10.5</v>
      </c>
      <c r="J32" s="86">
        <v>9.5</v>
      </c>
      <c r="K32" s="86">
        <v>15.5</v>
      </c>
      <c r="L32" s="86">
        <v>15.5</v>
      </c>
      <c r="M32" s="86">
        <v>6</v>
      </c>
      <c r="N32" s="86">
        <v>6</v>
      </c>
      <c r="O32" s="86"/>
      <c r="P32" s="86"/>
      <c r="Q32" s="86"/>
      <c r="R32" s="86"/>
      <c r="S32" s="86"/>
      <c r="T32" s="86"/>
      <c r="U32" s="86"/>
      <c r="V32" s="86"/>
      <c r="W32" s="86"/>
      <c r="X32" s="86"/>
      <c r="Y32" s="86"/>
      <c r="Z32" s="86"/>
      <c r="AA32" s="86">
        <v>10</v>
      </c>
      <c r="AB32" s="86">
        <v>10</v>
      </c>
      <c r="AC32" s="86">
        <v>10</v>
      </c>
      <c r="AD32" s="86">
        <v>10</v>
      </c>
      <c r="AE32" s="86"/>
      <c r="AF32" s="86"/>
      <c r="AG32" s="86"/>
      <c r="AH32" s="86"/>
    </row>
    <row r="33" spans="1:34" x14ac:dyDescent="0.2">
      <c r="A33" s="87">
        <v>42556</v>
      </c>
      <c r="B33" s="86">
        <v>187</v>
      </c>
      <c r="C33" s="86" t="s">
        <v>1742</v>
      </c>
      <c r="D33" s="86" t="str">
        <f t="shared" si="0"/>
        <v>2</v>
      </c>
      <c r="E33" s="86" t="s">
        <v>1669</v>
      </c>
      <c r="F33" s="86" t="str">
        <f t="shared" si="1"/>
        <v>CL</v>
      </c>
      <c r="G33" s="86">
        <v>16</v>
      </c>
      <c r="H33" s="86">
        <v>0</v>
      </c>
      <c r="I33" s="86">
        <v>10.5</v>
      </c>
      <c r="J33" s="86">
        <v>9.5</v>
      </c>
      <c r="K33" s="86">
        <v>16</v>
      </c>
      <c r="L33" s="86">
        <v>16</v>
      </c>
      <c r="M33" s="86">
        <v>7</v>
      </c>
      <c r="N33" s="86">
        <v>7</v>
      </c>
      <c r="O33" s="86"/>
      <c r="P33" s="86"/>
      <c r="Q33" s="86"/>
      <c r="R33" s="86"/>
      <c r="S33" s="86">
        <v>0.6</v>
      </c>
      <c r="T33" s="86">
        <v>0.61</v>
      </c>
      <c r="U33" s="86">
        <f t="shared" ref="U33:U39" si="8">AVERAGE(S33:T33)</f>
        <v>0.60499999999999998</v>
      </c>
      <c r="V33" s="86">
        <v>0.53</v>
      </c>
      <c r="W33" s="86">
        <f t="shared" ref="W33:X39" si="9">11.898*(U33^(3.3534))</f>
        <v>2.2060352004440986</v>
      </c>
      <c r="X33" s="86">
        <f t="shared" si="9"/>
        <v>1.4153396250219665</v>
      </c>
      <c r="Y33" s="86"/>
      <c r="Z33" s="86">
        <v>10</v>
      </c>
      <c r="AA33" s="86"/>
      <c r="AB33" s="86">
        <v>10</v>
      </c>
      <c r="AC33" s="86">
        <v>10</v>
      </c>
      <c r="AD33" s="86">
        <v>10</v>
      </c>
      <c r="AE33" s="86"/>
      <c r="AF33" s="86"/>
      <c r="AG33" s="86"/>
      <c r="AH33" s="86"/>
    </row>
    <row r="34" spans="1:34" x14ac:dyDescent="0.2">
      <c r="A34" s="87">
        <v>42563</v>
      </c>
      <c r="B34" s="86">
        <v>194</v>
      </c>
      <c r="C34" s="86" t="s">
        <v>1742</v>
      </c>
      <c r="D34" s="86" t="str">
        <f t="shared" si="0"/>
        <v>2</v>
      </c>
      <c r="E34" s="86" t="s">
        <v>1669</v>
      </c>
      <c r="F34" s="86" t="str">
        <f t="shared" si="1"/>
        <v>CL</v>
      </c>
      <c r="G34" s="86"/>
      <c r="H34" s="86"/>
      <c r="I34" s="86">
        <v>10.5</v>
      </c>
      <c r="J34" s="86">
        <v>9.5</v>
      </c>
      <c r="K34" s="86">
        <v>16</v>
      </c>
      <c r="L34" s="86">
        <v>16</v>
      </c>
      <c r="M34" s="86">
        <v>7.5</v>
      </c>
      <c r="N34" s="86">
        <v>7.5</v>
      </c>
      <c r="O34" s="86"/>
      <c r="P34" s="86"/>
      <c r="Q34" s="86"/>
      <c r="R34" s="86"/>
      <c r="S34" s="86">
        <v>0.54</v>
      </c>
      <c r="T34" s="86">
        <v>0.59</v>
      </c>
      <c r="U34" s="86">
        <f t="shared" si="8"/>
        <v>0.56499999999999995</v>
      </c>
      <c r="V34" s="86">
        <v>0.6</v>
      </c>
      <c r="W34" s="86">
        <f t="shared" si="9"/>
        <v>1.753853159694424</v>
      </c>
      <c r="X34" s="86">
        <f t="shared" si="9"/>
        <v>2.14548937246242</v>
      </c>
      <c r="Y34" s="86"/>
      <c r="Z34" s="86">
        <v>10</v>
      </c>
      <c r="AA34" s="86">
        <v>8</v>
      </c>
      <c r="AB34" s="86">
        <v>10</v>
      </c>
      <c r="AC34" s="86">
        <v>10</v>
      </c>
      <c r="AD34" s="86">
        <v>8</v>
      </c>
      <c r="AE34" s="86"/>
      <c r="AF34" s="86"/>
      <c r="AG34" s="86"/>
      <c r="AH34" s="86"/>
    </row>
    <row r="35" spans="1:34" x14ac:dyDescent="0.2">
      <c r="A35" s="87">
        <v>42571</v>
      </c>
      <c r="B35" s="86">
        <v>202</v>
      </c>
      <c r="C35" s="86" t="s">
        <v>1742</v>
      </c>
      <c r="D35" s="86" t="str">
        <f t="shared" si="0"/>
        <v>2</v>
      </c>
      <c r="E35" s="86" t="s">
        <v>1669</v>
      </c>
      <c r="F35" s="86" t="str">
        <f t="shared" si="1"/>
        <v>CL</v>
      </c>
      <c r="G35" s="86"/>
      <c r="H35" s="86"/>
      <c r="I35" s="86">
        <v>10.5</v>
      </c>
      <c r="J35" s="86">
        <v>9.5</v>
      </c>
      <c r="K35" s="86">
        <v>16</v>
      </c>
      <c r="L35" s="86">
        <v>16</v>
      </c>
      <c r="M35" s="86">
        <v>7.5</v>
      </c>
      <c r="N35" s="86">
        <v>7.5</v>
      </c>
      <c r="O35" s="86"/>
      <c r="P35" s="86"/>
      <c r="Q35" s="86"/>
      <c r="R35" s="86"/>
      <c r="S35" s="86">
        <v>0.49</v>
      </c>
      <c r="T35" s="86">
        <v>0.46</v>
      </c>
      <c r="U35" s="86">
        <f t="shared" si="8"/>
        <v>0.47499999999999998</v>
      </c>
      <c r="V35" s="86">
        <v>0.44</v>
      </c>
      <c r="W35" s="86">
        <f t="shared" si="9"/>
        <v>0.98016302420454926</v>
      </c>
      <c r="X35" s="86">
        <f t="shared" si="9"/>
        <v>0.75827750060974763</v>
      </c>
      <c r="Y35" s="86"/>
      <c r="Z35" s="86">
        <v>9</v>
      </c>
      <c r="AA35" s="86">
        <v>7</v>
      </c>
      <c r="AB35" s="86">
        <v>8</v>
      </c>
      <c r="AC35" s="86">
        <v>8</v>
      </c>
      <c r="AD35" s="86">
        <v>8</v>
      </c>
      <c r="AE35" s="86"/>
      <c r="AF35" s="86"/>
      <c r="AG35" s="86"/>
      <c r="AH35" s="86"/>
    </row>
    <row r="36" spans="1:34" x14ac:dyDescent="0.2">
      <c r="A36" s="87">
        <v>42580</v>
      </c>
      <c r="B36" s="86">
        <v>211</v>
      </c>
      <c r="C36" s="86" t="s">
        <v>1742</v>
      </c>
      <c r="D36" s="86" t="str">
        <f t="shared" si="0"/>
        <v>2</v>
      </c>
      <c r="E36" s="86" t="s">
        <v>1669</v>
      </c>
      <c r="F36" s="86" t="str">
        <f t="shared" si="1"/>
        <v>CL</v>
      </c>
      <c r="G36" s="86"/>
      <c r="H36" s="86"/>
      <c r="I36" s="86">
        <v>10.5</v>
      </c>
      <c r="J36" s="86">
        <v>9</v>
      </c>
      <c r="K36" s="86">
        <v>16</v>
      </c>
      <c r="L36" s="86">
        <v>16</v>
      </c>
      <c r="M36" s="86">
        <v>7.5</v>
      </c>
      <c r="N36" s="86">
        <v>7.5</v>
      </c>
      <c r="O36" s="86"/>
      <c r="P36" s="86"/>
      <c r="Q36" s="86"/>
      <c r="R36" s="86"/>
      <c r="S36" s="86">
        <v>0.57999999999999996</v>
      </c>
      <c r="T36" s="86">
        <v>0.59</v>
      </c>
      <c r="U36" s="86">
        <f t="shared" si="8"/>
        <v>0.58499999999999996</v>
      </c>
      <c r="V36" s="86">
        <v>0.52</v>
      </c>
      <c r="W36" s="86">
        <f t="shared" si="9"/>
        <v>1.9708539672472314</v>
      </c>
      <c r="X36" s="86">
        <f t="shared" si="9"/>
        <v>1.3277599882279214</v>
      </c>
      <c r="Y36" s="86"/>
      <c r="Z36" s="86">
        <v>8</v>
      </c>
      <c r="AA36" s="86">
        <v>6</v>
      </c>
      <c r="AB36" s="86">
        <v>7</v>
      </c>
      <c r="AC36" s="86">
        <v>7</v>
      </c>
      <c r="AD36" s="86">
        <v>5</v>
      </c>
      <c r="AE36" s="86"/>
      <c r="AF36" s="86"/>
      <c r="AG36" s="86"/>
      <c r="AH36" s="86"/>
    </row>
    <row r="37" spans="1:34" x14ac:dyDescent="0.2">
      <c r="A37" s="87">
        <v>42586</v>
      </c>
      <c r="B37" s="86">
        <v>217</v>
      </c>
      <c r="C37" s="86" t="s">
        <v>1742</v>
      </c>
      <c r="D37" s="86" t="str">
        <f t="shared" si="0"/>
        <v>2</v>
      </c>
      <c r="E37" s="86" t="s">
        <v>1669</v>
      </c>
      <c r="F37" s="86" t="str">
        <f t="shared" si="1"/>
        <v>CL</v>
      </c>
      <c r="G37" s="86"/>
      <c r="H37" s="86"/>
      <c r="I37" s="86">
        <v>10.5</v>
      </c>
      <c r="J37" s="86">
        <v>4.5</v>
      </c>
      <c r="K37" s="86">
        <v>16</v>
      </c>
      <c r="L37" s="86">
        <v>16</v>
      </c>
      <c r="M37" s="86">
        <v>7.5</v>
      </c>
      <c r="N37" s="86">
        <v>7.5</v>
      </c>
      <c r="O37" s="86"/>
      <c r="P37" s="86"/>
      <c r="Q37" s="86"/>
      <c r="R37" s="86"/>
      <c r="S37" s="86">
        <v>0.56999999999999995</v>
      </c>
      <c r="T37" s="86">
        <v>0.56999999999999995</v>
      </c>
      <c r="U37" s="86">
        <f t="shared" si="8"/>
        <v>0.56999999999999995</v>
      </c>
      <c r="V37" s="86">
        <v>0.5</v>
      </c>
      <c r="W37" s="86">
        <f t="shared" si="9"/>
        <v>1.8064448430210411</v>
      </c>
      <c r="X37" s="86">
        <f t="shared" si="9"/>
        <v>1.1641259681057374</v>
      </c>
      <c r="Y37" s="86"/>
      <c r="Z37" s="86">
        <v>7</v>
      </c>
      <c r="AA37" s="86">
        <v>7</v>
      </c>
      <c r="AB37" s="86">
        <v>8</v>
      </c>
      <c r="AC37" s="86">
        <v>6</v>
      </c>
      <c r="AD37" s="86">
        <v>7</v>
      </c>
      <c r="AE37" s="86"/>
      <c r="AF37" s="86"/>
      <c r="AG37" s="86"/>
      <c r="AH37" s="86"/>
    </row>
    <row r="38" spans="1:34" x14ac:dyDescent="0.2">
      <c r="A38" s="87">
        <v>42598</v>
      </c>
      <c r="B38" s="86">
        <v>229</v>
      </c>
      <c r="C38" s="86" t="s">
        <v>1742</v>
      </c>
      <c r="D38" s="86" t="str">
        <f t="shared" si="0"/>
        <v>2</v>
      </c>
      <c r="E38" s="86" t="s">
        <v>1669</v>
      </c>
      <c r="F38" s="86" t="str">
        <f t="shared" si="1"/>
        <v>CL</v>
      </c>
      <c r="G38" s="86"/>
      <c r="H38" s="86"/>
      <c r="I38" s="86">
        <v>10.5</v>
      </c>
      <c r="J38" s="86">
        <v>0</v>
      </c>
      <c r="K38" s="86">
        <v>16</v>
      </c>
      <c r="L38" s="86">
        <v>14.5</v>
      </c>
      <c r="M38" s="86">
        <v>7.5</v>
      </c>
      <c r="N38" s="86">
        <v>7.5</v>
      </c>
      <c r="O38" s="86"/>
      <c r="P38" s="86"/>
      <c r="Q38" s="86"/>
      <c r="R38" s="86"/>
      <c r="S38" s="86">
        <v>0.56000000000000005</v>
      </c>
      <c r="T38" s="86">
        <v>0.59</v>
      </c>
      <c r="U38" s="86">
        <f t="shared" si="8"/>
        <v>0.57499999999999996</v>
      </c>
      <c r="V38" s="86">
        <v>0.52</v>
      </c>
      <c r="W38" s="86">
        <f t="shared" si="9"/>
        <v>1.8601335031507611</v>
      </c>
      <c r="X38" s="86">
        <f t="shared" si="9"/>
        <v>1.3277599882279214</v>
      </c>
      <c r="Y38" s="86"/>
      <c r="Z38" s="86">
        <v>7</v>
      </c>
      <c r="AA38" s="86">
        <v>3</v>
      </c>
      <c r="AB38" s="86">
        <v>8</v>
      </c>
      <c r="AC38" s="86">
        <v>2</v>
      </c>
      <c r="AD38" s="86"/>
      <c r="AE38" s="86"/>
      <c r="AF38" s="86"/>
      <c r="AG38" s="86"/>
      <c r="AH38" s="86"/>
    </row>
    <row r="39" spans="1:34" x14ac:dyDescent="0.2">
      <c r="A39" s="87">
        <v>42605</v>
      </c>
      <c r="B39" s="86">
        <v>236</v>
      </c>
      <c r="C39" s="86" t="s">
        <v>1742</v>
      </c>
      <c r="D39" s="86" t="str">
        <f t="shared" si="0"/>
        <v>2</v>
      </c>
      <c r="E39" s="86" t="s">
        <v>1669</v>
      </c>
      <c r="F39" s="86" t="str">
        <f t="shared" si="1"/>
        <v>CL</v>
      </c>
      <c r="G39" s="86"/>
      <c r="H39" s="86"/>
      <c r="I39" s="86"/>
      <c r="J39" s="86"/>
      <c r="K39" s="86">
        <v>16</v>
      </c>
      <c r="L39" s="86">
        <v>12.5</v>
      </c>
      <c r="M39" s="86">
        <v>7.5</v>
      </c>
      <c r="N39" s="86">
        <v>7</v>
      </c>
      <c r="O39" s="86"/>
      <c r="P39" s="86"/>
      <c r="Q39" s="86"/>
      <c r="R39" s="86"/>
      <c r="S39" s="86">
        <v>0.55000000000000004</v>
      </c>
      <c r="T39" s="86">
        <v>0.5</v>
      </c>
      <c r="U39" s="86">
        <f t="shared" si="8"/>
        <v>0.52500000000000002</v>
      </c>
      <c r="V39" s="86">
        <v>0.5</v>
      </c>
      <c r="W39" s="86">
        <f t="shared" si="9"/>
        <v>1.3710590905803748</v>
      </c>
      <c r="X39" s="86">
        <f t="shared" si="9"/>
        <v>1.1641259681057374</v>
      </c>
      <c r="Y39" s="86"/>
      <c r="Z39" s="86">
        <v>7</v>
      </c>
      <c r="AA39" s="86">
        <v>6</v>
      </c>
      <c r="AB39" s="86">
        <v>8</v>
      </c>
      <c r="AC39" s="86">
        <v>1</v>
      </c>
      <c r="AD39" s="86"/>
      <c r="AE39" s="86"/>
      <c r="AF39" s="86"/>
      <c r="AG39" s="86"/>
      <c r="AH39" s="86"/>
    </row>
    <row r="40" spans="1:34" x14ac:dyDescent="0.2">
      <c r="A40" s="87">
        <v>42537</v>
      </c>
      <c r="B40" s="86">
        <v>168</v>
      </c>
      <c r="C40" s="86" t="s">
        <v>1743</v>
      </c>
      <c r="D40" s="86" t="str">
        <f t="shared" si="0"/>
        <v>2</v>
      </c>
      <c r="E40" s="86" t="s">
        <v>1669</v>
      </c>
      <c r="F40" s="86" t="str">
        <f t="shared" si="1"/>
        <v>CT</v>
      </c>
      <c r="G40" s="86">
        <v>7.5</v>
      </c>
      <c r="H40" s="86">
        <v>4.5</v>
      </c>
      <c r="I40" s="86">
        <v>12</v>
      </c>
      <c r="J40" s="86">
        <v>12</v>
      </c>
      <c r="K40" s="86"/>
      <c r="L40" s="86"/>
      <c r="M40" s="86"/>
      <c r="N40" s="86"/>
      <c r="O40" s="86"/>
      <c r="P40" s="86"/>
      <c r="Q40" s="86"/>
      <c r="R40" s="86"/>
      <c r="S40" s="86"/>
      <c r="T40" s="86"/>
      <c r="U40" s="86"/>
      <c r="V40" s="86"/>
      <c r="W40" s="86"/>
      <c r="X40" s="86"/>
      <c r="Y40" s="86"/>
      <c r="Z40" s="86"/>
      <c r="AA40" s="86"/>
      <c r="AB40" s="86"/>
      <c r="AC40" s="86"/>
      <c r="AD40" s="86"/>
      <c r="AE40" s="86"/>
      <c r="AF40" s="86"/>
      <c r="AG40" s="86"/>
      <c r="AH40" s="86"/>
    </row>
    <row r="41" spans="1:34" x14ac:dyDescent="0.2">
      <c r="A41" s="87">
        <v>42551</v>
      </c>
      <c r="B41" s="86">
        <v>182</v>
      </c>
      <c r="C41" s="86" t="s">
        <v>1743</v>
      </c>
      <c r="D41" s="86" t="str">
        <f t="shared" si="0"/>
        <v>2</v>
      </c>
      <c r="E41" s="86" t="s">
        <v>1669</v>
      </c>
      <c r="F41" s="86" t="str">
        <f t="shared" si="1"/>
        <v>CT</v>
      </c>
      <c r="G41" s="86">
        <v>7.5</v>
      </c>
      <c r="H41" s="86">
        <v>4</v>
      </c>
      <c r="I41" s="86">
        <v>12.5</v>
      </c>
      <c r="J41" s="86">
        <v>12.5</v>
      </c>
      <c r="K41" s="86">
        <v>1</v>
      </c>
      <c r="L41" s="86">
        <v>1</v>
      </c>
      <c r="M41" s="86"/>
      <c r="N41" s="86"/>
      <c r="O41" s="86"/>
      <c r="P41" s="86"/>
      <c r="Q41" s="86"/>
      <c r="R41" s="86"/>
      <c r="S41" s="86"/>
      <c r="T41" s="86"/>
      <c r="U41" s="86"/>
      <c r="V41" s="86"/>
      <c r="W41" s="86"/>
      <c r="X41" s="86"/>
      <c r="Y41" s="86"/>
      <c r="Z41" s="86">
        <v>10</v>
      </c>
      <c r="AA41" s="86">
        <v>10</v>
      </c>
      <c r="AB41" s="86">
        <v>10</v>
      </c>
      <c r="AC41" s="86"/>
      <c r="AD41" s="86"/>
      <c r="AE41" s="86"/>
      <c r="AF41" s="86"/>
      <c r="AG41" s="86"/>
      <c r="AH41" s="86"/>
    </row>
    <row r="42" spans="1:34" x14ac:dyDescent="0.2">
      <c r="A42" s="87">
        <v>42556</v>
      </c>
      <c r="B42" s="86">
        <v>187</v>
      </c>
      <c r="C42" s="86" t="s">
        <v>1743</v>
      </c>
      <c r="D42" s="86" t="str">
        <f t="shared" si="0"/>
        <v>2</v>
      </c>
      <c r="E42" s="86" t="s">
        <v>1669</v>
      </c>
      <c r="F42" s="86" t="str">
        <f t="shared" si="1"/>
        <v>CT</v>
      </c>
      <c r="G42" s="86">
        <v>7.5</v>
      </c>
      <c r="H42" s="86">
        <v>4</v>
      </c>
      <c r="I42" s="86">
        <v>12.5</v>
      </c>
      <c r="J42" s="86">
        <v>12.5</v>
      </c>
      <c r="K42" s="86">
        <v>1</v>
      </c>
      <c r="L42" s="86">
        <v>1</v>
      </c>
      <c r="M42" s="86"/>
      <c r="N42" s="86"/>
      <c r="O42" s="86"/>
      <c r="P42" s="86"/>
      <c r="Q42" s="86"/>
      <c r="R42" s="86"/>
      <c r="S42" s="86">
        <v>0.47</v>
      </c>
      <c r="T42" s="86">
        <v>0.49</v>
      </c>
      <c r="U42" s="86">
        <f t="shared" ref="U42:U48" si="10">AVERAGE(S42:T42)</f>
        <v>0.48</v>
      </c>
      <c r="V42" s="86">
        <v>0.52</v>
      </c>
      <c r="W42" s="86">
        <f t="shared" ref="W42:X48" si="11">11.898*(U42^(3.3534))</f>
        <v>1.0151923348970988</v>
      </c>
      <c r="X42" s="86">
        <f t="shared" si="11"/>
        <v>1.3277599882279214</v>
      </c>
      <c r="Y42" s="86"/>
      <c r="Z42" s="86">
        <v>10</v>
      </c>
      <c r="AA42" s="86">
        <v>10</v>
      </c>
      <c r="AB42" s="86">
        <v>10</v>
      </c>
      <c r="AC42" s="86"/>
      <c r="AD42" s="86">
        <v>10</v>
      </c>
      <c r="AE42" s="86"/>
      <c r="AF42" s="86"/>
      <c r="AG42" s="86"/>
      <c r="AH42" s="86"/>
    </row>
    <row r="43" spans="1:34" x14ac:dyDescent="0.2">
      <c r="A43" s="87">
        <v>42563</v>
      </c>
      <c r="B43" s="86">
        <v>194</v>
      </c>
      <c r="C43" s="86" t="s">
        <v>1743</v>
      </c>
      <c r="D43" s="86" t="str">
        <f t="shared" si="0"/>
        <v>2</v>
      </c>
      <c r="E43" s="86" t="s">
        <v>1669</v>
      </c>
      <c r="F43" s="86" t="str">
        <f t="shared" si="1"/>
        <v>CT</v>
      </c>
      <c r="G43" s="86">
        <v>7.5</v>
      </c>
      <c r="H43" s="86">
        <v>1.5</v>
      </c>
      <c r="I43" s="86">
        <v>13.5</v>
      </c>
      <c r="J43" s="86">
        <v>13.5</v>
      </c>
      <c r="K43" s="86">
        <v>1</v>
      </c>
      <c r="L43" s="86">
        <v>1</v>
      </c>
      <c r="M43" s="86"/>
      <c r="N43" s="86"/>
      <c r="O43" s="86"/>
      <c r="P43" s="86"/>
      <c r="Q43" s="86"/>
      <c r="R43" s="86"/>
      <c r="S43" s="86">
        <v>0.51</v>
      </c>
      <c r="T43" s="86">
        <v>0.51</v>
      </c>
      <c r="U43" s="86">
        <f t="shared" si="10"/>
        <v>0.51</v>
      </c>
      <c r="V43" s="86">
        <v>0.55000000000000004</v>
      </c>
      <c r="W43" s="86">
        <f t="shared" si="11"/>
        <v>1.2440556074631184</v>
      </c>
      <c r="X43" s="86">
        <f t="shared" si="11"/>
        <v>1.6025301443006683</v>
      </c>
      <c r="Y43" s="86"/>
      <c r="Z43" s="86">
        <v>10</v>
      </c>
      <c r="AA43" s="86">
        <v>10</v>
      </c>
      <c r="AB43" s="86">
        <v>10</v>
      </c>
      <c r="AC43" s="86"/>
      <c r="AD43" s="86">
        <v>8</v>
      </c>
      <c r="AE43" s="86"/>
      <c r="AF43" s="86"/>
      <c r="AG43" s="86"/>
      <c r="AH43" s="86"/>
    </row>
    <row r="44" spans="1:34" x14ac:dyDescent="0.2">
      <c r="A44" s="87">
        <v>42571</v>
      </c>
      <c r="B44" s="86">
        <v>202</v>
      </c>
      <c r="C44" s="86" t="s">
        <v>1743</v>
      </c>
      <c r="D44" s="86" t="str">
        <f t="shared" si="0"/>
        <v>2</v>
      </c>
      <c r="E44" s="86" t="s">
        <v>1669</v>
      </c>
      <c r="F44" s="86" t="str">
        <f t="shared" si="1"/>
        <v>CT</v>
      </c>
      <c r="G44" s="86">
        <v>7.5</v>
      </c>
      <c r="H44" s="86">
        <v>0</v>
      </c>
      <c r="I44" s="86">
        <v>13.5</v>
      </c>
      <c r="J44" s="86">
        <v>13.5</v>
      </c>
      <c r="K44" s="86">
        <v>1</v>
      </c>
      <c r="L44" s="86">
        <v>1</v>
      </c>
      <c r="M44" s="86"/>
      <c r="N44" s="86"/>
      <c r="O44" s="86"/>
      <c r="P44" s="86"/>
      <c r="Q44" s="86"/>
      <c r="R44" s="86"/>
      <c r="S44" s="86">
        <v>0.57999999999999996</v>
      </c>
      <c r="T44" s="86">
        <v>0.59</v>
      </c>
      <c r="U44" s="86">
        <f t="shared" si="10"/>
        <v>0.58499999999999996</v>
      </c>
      <c r="V44" s="86">
        <v>0.55000000000000004</v>
      </c>
      <c r="W44" s="86">
        <f t="shared" si="11"/>
        <v>1.9708539672472314</v>
      </c>
      <c r="X44" s="86">
        <f t="shared" si="11"/>
        <v>1.6025301443006683</v>
      </c>
      <c r="Y44" s="86"/>
      <c r="Z44" s="86">
        <v>8</v>
      </c>
      <c r="AA44" s="86">
        <v>8</v>
      </c>
      <c r="AB44" s="86">
        <v>8</v>
      </c>
      <c r="AC44" s="86">
        <v>9</v>
      </c>
      <c r="AD44" s="86">
        <v>7</v>
      </c>
      <c r="AE44" s="86"/>
      <c r="AF44" s="86"/>
      <c r="AG44" s="86"/>
      <c r="AH44" s="86"/>
    </row>
    <row r="45" spans="1:34" x14ac:dyDescent="0.2">
      <c r="A45" s="87">
        <v>42580</v>
      </c>
      <c r="B45" s="86">
        <v>211</v>
      </c>
      <c r="C45" s="86" t="s">
        <v>1743</v>
      </c>
      <c r="D45" s="86" t="str">
        <f t="shared" si="0"/>
        <v>2</v>
      </c>
      <c r="E45" s="86" t="s">
        <v>1669</v>
      </c>
      <c r="F45" s="86" t="str">
        <f t="shared" si="1"/>
        <v>CT</v>
      </c>
      <c r="G45" s="86"/>
      <c r="H45" s="86"/>
      <c r="I45" s="86">
        <v>13.5</v>
      </c>
      <c r="J45" s="86">
        <v>11</v>
      </c>
      <c r="K45" s="86">
        <v>1.5</v>
      </c>
      <c r="L45" s="86">
        <v>1.5</v>
      </c>
      <c r="M45" s="86"/>
      <c r="N45" s="86"/>
      <c r="O45" s="86"/>
      <c r="P45" s="86"/>
      <c r="Q45" s="86"/>
      <c r="R45" s="86"/>
      <c r="S45" s="86">
        <v>0.49</v>
      </c>
      <c r="T45" s="86">
        <v>0.51</v>
      </c>
      <c r="U45" s="86">
        <f t="shared" si="10"/>
        <v>0.5</v>
      </c>
      <c r="V45" s="86">
        <v>0.5</v>
      </c>
      <c r="W45" s="86">
        <f t="shared" si="11"/>
        <v>1.1641259681057374</v>
      </c>
      <c r="X45" s="86">
        <f t="shared" si="11"/>
        <v>1.1641259681057374</v>
      </c>
      <c r="Y45" s="86"/>
      <c r="Z45" s="86">
        <v>8</v>
      </c>
      <c r="AA45" s="86">
        <v>7</v>
      </c>
      <c r="AB45" s="86">
        <v>7</v>
      </c>
      <c r="AC45" s="86">
        <v>8</v>
      </c>
      <c r="AD45" s="86">
        <v>5</v>
      </c>
      <c r="AE45" s="86"/>
      <c r="AF45" s="86"/>
      <c r="AG45" s="86"/>
      <c r="AH45" s="86"/>
    </row>
    <row r="46" spans="1:34" x14ac:dyDescent="0.2">
      <c r="A46" s="87">
        <v>42586</v>
      </c>
      <c r="B46" s="86">
        <v>217</v>
      </c>
      <c r="C46" s="86" t="s">
        <v>1743</v>
      </c>
      <c r="D46" s="86" t="str">
        <f t="shared" si="0"/>
        <v>2</v>
      </c>
      <c r="E46" s="86" t="s">
        <v>1669</v>
      </c>
      <c r="F46" s="86" t="str">
        <f t="shared" si="1"/>
        <v>CT</v>
      </c>
      <c r="G46" s="86"/>
      <c r="H46" s="86"/>
      <c r="I46" s="86">
        <v>13.5</v>
      </c>
      <c r="J46" s="86">
        <v>10.5</v>
      </c>
      <c r="K46" s="86">
        <v>1.5</v>
      </c>
      <c r="L46" s="86">
        <v>1.5</v>
      </c>
      <c r="M46" s="86"/>
      <c r="N46" s="86"/>
      <c r="O46" s="86"/>
      <c r="P46" s="86"/>
      <c r="Q46" s="86"/>
      <c r="R46" s="86"/>
      <c r="S46" s="86">
        <v>0.48</v>
      </c>
      <c r="T46" s="86">
        <v>0.49</v>
      </c>
      <c r="U46" s="86">
        <f t="shared" si="10"/>
        <v>0.48499999999999999</v>
      </c>
      <c r="V46" s="86">
        <v>0.5</v>
      </c>
      <c r="W46" s="86">
        <f t="shared" si="11"/>
        <v>1.0510909839652229</v>
      </c>
      <c r="X46" s="86">
        <f t="shared" si="11"/>
        <v>1.1641259681057374</v>
      </c>
      <c r="Y46" s="86"/>
      <c r="Z46" s="86">
        <v>8</v>
      </c>
      <c r="AA46" s="86">
        <v>8</v>
      </c>
      <c r="AB46" s="86">
        <v>8</v>
      </c>
      <c r="AC46" s="86"/>
      <c r="AD46" s="86">
        <v>5</v>
      </c>
      <c r="AE46" s="86"/>
      <c r="AF46" s="86"/>
      <c r="AG46" s="86"/>
      <c r="AH46" s="86"/>
    </row>
    <row r="47" spans="1:34" x14ac:dyDescent="0.2">
      <c r="A47" s="87">
        <v>42598</v>
      </c>
      <c r="B47" s="86">
        <v>229</v>
      </c>
      <c r="C47" s="86" t="s">
        <v>1743</v>
      </c>
      <c r="D47" s="86" t="str">
        <f t="shared" si="0"/>
        <v>2</v>
      </c>
      <c r="E47" s="86" t="s">
        <v>1669</v>
      </c>
      <c r="F47" s="86" t="str">
        <f t="shared" si="1"/>
        <v>CT</v>
      </c>
      <c r="G47" s="86"/>
      <c r="H47" s="86"/>
      <c r="I47" s="86">
        <v>13.5</v>
      </c>
      <c r="J47" s="86">
        <v>8</v>
      </c>
      <c r="K47" s="86">
        <v>1.5</v>
      </c>
      <c r="L47" s="86">
        <v>1.5</v>
      </c>
      <c r="M47" s="86"/>
      <c r="N47" s="86"/>
      <c r="O47" s="86"/>
      <c r="P47" s="86"/>
      <c r="Q47" s="86"/>
      <c r="R47" s="86"/>
      <c r="S47" s="86">
        <v>0.49</v>
      </c>
      <c r="T47" s="86">
        <v>0.49</v>
      </c>
      <c r="U47" s="86">
        <f t="shared" si="10"/>
        <v>0.49</v>
      </c>
      <c r="V47" s="86">
        <v>0.5</v>
      </c>
      <c r="W47" s="86">
        <f t="shared" si="11"/>
        <v>1.0878712496986978</v>
      </c>
      <c r="X47" s="86">
        <f t="shared" si="11"/>
        <v>1.1641259681057374</v>
      </c>
      <c r="Y47" s="86"/>
      <c r="Z47" s="86">
        <v>6</v>
      </c>
      <c r="AA47" s="86">
        <v>7</v>
      </c>
      <c r="AB47" s="86">
        <v>8</v>
      </c>
      <c r="AC47" s="86"/>
      <c r="AD47" s="86">
        <v>3</v>
      </c>
      <c r="AE47" s="86"/>
      <c r="AF47" s="86"/>
      <c r="AG47" s="86"/>
      <c r="AH47" s="86"/>
    </row>
    <row r="48" spans="1:34" x14ac:dyDescent="0.2">
      <c r="A48" s="87">
        <v>42605</v>
      </c>
      <c r="B48" s="86">
        <v>236</v>
      </c>
      <c r="C48" s="86" t="s">
        <v>1743</v>
      </c>
      <c r="D48" s="86" t="str">
        <f t="shared" si="0"/>
        <v>2</v>
      </c>
      <c r="E48" s="86" t="s">
        <v>1669</v>
      </c>
      <c r="F48" s="86" t="str">
        <f t="shared" si="1"/>
        <v>CT</v>
      </c>
      <c r="G48" s="86"/>
      <c r="H48" s="86"/>
      <c r="I48" s="86">
        <v>13.5</v>
      </c>
      <c r="J48" s="86">
        <v>6</v>
      </c>
      <c r="K48" s="86">
        <v>1.5</v>
      </c>
      <c r="L48" s="86">
        <v>1.5</v>
      </c>
      <c r="M48" s="86"/>
      <c r="N48" s="86"/>
      <c r="O48" s="86"/>
      <c r="P48" s="86"/>
      <c r="Q48" s="86"/>
      <c r="R48" s="86"/>
      <c r="S48" s="86">
        <v>0.48</v>
      </c>
      <c r="T48" s="86">
        <v>0.48</v>
      </c>
      <c r="U48" s="86">
        <f t="shared" si="10"/>
        <v>0.48</v>
      </c>
      <c r="V48" s="86">
        <v>0.49</v>
      </c>
      <c r="W48" s="86">
        <f t="shared" si="11"/>
        <v>1.0151923348970988</v>
      </c>
      <c r="X48" s="86">
        <f t="shared" si="11"/>
        <v>1.0878712496986978</v>
      </c>
      <c r="Y48" s="86"/>
      <c r="Z48" s="86">
        <v>5</v>
      </c>
      <c r="AA48" s="86">
        <v>6</v>
      </c>
      <c r="AB48" s="86">
        <v>7</v>
      </c>
      <c r="AC48" s="86"/>
      <c r="AD48" s="86">
        <v>1</v>
      </c>
      <c r="AE48" s="86"/>
      <c r="AF48" s="86"/>
      <c r="AG48" s="86"/>
      <c r="AH48" s="86"/>
    </row>
    <row r="49" spans="1:34" x14ac:dyDescent="0.2">
      <c r="A49" s="87">
        <v>42537</v>
      </c>
      <c r="B49" s="86">
        <v>168</v>
      </c>
      <c r="C49" s="86" t="s">
        <v>1744</v>
      </c>
      <c r="D49" s="86" t="str">
        <f t="shared" si="0"/>
        <v>2</v>
      </c>
      <c r="E49" s="86" t="s">
        <v>1669</v>
      </c>
      <c r="F49" s="86" t="str">
        <f t="shared" si="1"/>
        <v>SH</v>
      </c>
      <c r="G49" s="86">
        <v>16</v>
      </c>
      <c r="H49" s="86">
        <v>5</v>
      </c>
      <c r="I49" s="86">
        <v>24</v>
      </c>
      <c r="J49" s="86">
        <v>24</v>
      </c>
      <c r="K49" s="86">
        <v>11</v>
      </c>
      <c r="L49" s="86">
        <v>11</v>
      </c>
      <c r="M49" s="86"/>
      <c r="N49" s="86"/>
      <c r="O49" s="86"/>
      <c r="P49" s="86"/>
      <c r="Q49" s="86"/>
      <c r="R49" s="86"/>
      <c r="S49" s="86"/>
      <c r="T49" s="86"/>
      <c r="U49" s="86"/>
      <c r="V49" s="86"/>
      <c r="W49" s="86"/>
      <c r="X49" s="86"/>
      <c r="Y49" s="86"/>
      <c r="Z49" s="86"/>
      <c r="AA49" s="86"/>
      <c r="AB49" s="86"/>
      <c r="AC49" s="86"/>
      <c r="AD49" s="86"/>
      <c r="AE49" s="86"/>
      <c r="AF49" s="86"/>
      <c r="AG49" s="86"/>
      <c r="AH49" s="86"/>
    </row>
    <row r="50" spans="1:34" x14ac:dyDescent="0.2">
      <c r="A50" s="87">
        <v>42551</v>
      </c>
      <c r="B50" s="86">
        <v>182</v>
      </c>
      <c r="C50" s="86" t="s">
        <v>1744</v>
      </c>
      <c r="D50" s="86" t="str">
        <f t="shared" si="0"/>
        <v>2</v>
      </c>
      <c r="E50" s="86" t="s">
        <v>1669</v>
      </c>
      <c r="F50" s="86" t="str">
        <f t="shared" si="1"/>
        <v>SH</v>
      </c>
      <c r="G50" s="86">
        <v>16</v>
      </c>
      <c r="H50" s="86">
        <v>5</v>
      </c>
      <c r="I50" s="86">
        <v>24</v>
      </c>
      <c r="J50" s="86">
        <v>24</v>
      </c>
      <c r="K50" s="86">
        <v>17.5</v>
      </c>
      <c r="L50" s="86">
        <v>17.5</v>
      </c>
      <c r="M50" s="86"/>
      <c r="N50" s="86"/>
      <c r="O50" s="86"/>
      <c r="P50" s="86"/>
      <c r="Q50" s="86"/>
      <c r="R50" s="86"/>
      <c r="S50" s="86"/>
      <c r="T50" s="86"/>
      <c r="U50" s="86"/>
      <c r="V50" s="86"/>
      <c r="W50" s="86"/>
      <c r="X50" s="86"/>
      <c r="Y50" s="86"/>
      <c r="Z50" s="86">
        <v>10</v>
      </c>
      <c r="AA50" s="86">
        <v>10</v>
      </c>
      <c r="AB50" s="86">
        <v>10</v>
      </c>
      <c r="AC50" s="86">
        <v>10</v>
      </c>
      <c r="AD50" s="86"/>
      <c r="AE50" s="86"/>
      <c r="AF50" s="86"/>
      <c r="AG50" s="86"/>
      <c r="AH50" s="86"/>
    </row>
    <row r="51" spans="1:34" x14ac:dyDescent="0.2">
      <c r="A51" s="87">
        <v>42556</v>
      </c>
      <c r="B51" s="86">
        <v>187</v>
      </c>
      <c r="C51" s="86" t="s">
        <v>1744</v>
      </c>
      <c r="D51" s="86" t="str">
        <f t="shared" si="0"/>
        <v>2</v>
      </c>
      <c r="E51" s="86" t="s">
        <v>1669</v>
      </c>
      <c r="F51" s="86" t="str">
        <f t="shared" si="1"/>
        <v>SH</v>
      </c>
      <c r="G51" s="86">
        <v>16</v>
      </c>
      <c r="H51" s="86">
        <v>5</v>
      </c>
      <c r="I51" s="86">
        <v>24</v>
      </c>
      <c r="J51" s="86">
        <v>24</v>
      </c>
      <c r="K51" s="86">
        <v>18.5</v>
      </c>
      <c r="L51" s="86">
        <v>18.5</v>
      </c>
      <c r="M51" s="86"/>
      <c r="N51" s="86"/>
      <c r="O51" s="86"/>
      <c r="P51" s="86"/>
      <c r="Q51" s="86"/>
      <c r="R51" s="86"/>
      <c r="S51" s="86">
        <v>0.45</v>
      </c>
      <c r="T51" s="86">
        <v>0.44</v>
      </c>
      <c r="U51" s="86">
        <f t="shared" ref="U51:U57" si="12">AVERAGE(S51:T51)</f>
        <v>0.44500000000000001</v>
      </c>
      <c r="V51" s="86">
        <v>0.43</v>
      </c>
      <c r="W51" s="86">
        <f t="shared" ref="W51:X57" si="13">11.898*(U51^(3.3534))</f>
        <v>0.7875614056003748</v>
      </c>
      <c r="X51" s="86">
        <f t="shared" si="13"/>
        <v>0.70201611810248421</v>
      </c>
      <c r="Y51" s="86"/>
      <c r="Z51" s="86">
        <v>10</v>
      </c>
      <c r="AA51" s="86">
        <v>10</v>
      </c>
      <c r="AB51" s="86">
        <v>10</v>
      </c>
      <c r="AC51" s="86"/>
      <c r="AD51" s="86">
        <v>10</v>
      </c>
      <c r="AE51" s="86"/>
      <c r="AF51" s="86"/>
      <c r="AG51" s="86"/>
      <c r="AH51" s="86"/>
    </row>
    <row r="52" spans="1:34" x14ac:dyDescent="0.2">
      <c r="A52" s="87">
        <v>42563</v>
      </c>
      <c r="B52" s="86">
        <v>194</v>
      </c>
      <c r="C52" s="86" t="s">
        <v>1744</v>
      </c>
      <c r="D52" s="86" t="str">
        <f t="shared" si="0"/>
        <v>2</v>
      </c>
      <c r="E52" s="86" t="s">
        <v>1669</v>
      </c>
      <c r="F52" s="86" t="str">
        <f t="shared" si="1"/>
        <v>SH</v>
      </c>
      <c r="G52" s="86">
        <v>16</v>
      </c>
      <c r="H52" s="86">
        <v>5</v>
      </c>
      <c r="I52" s="86">
        <v>24</v>
      </c>
      <c r="J52" s="86">
        <v>24</v>
      </c>
      <c r="K52" s="86">
        <v>21</v>
      </c>
      <c r="L52" s="86">
        <v>21</v>
      </c>
      <c r="M52" s="86"/>
      <c r="N52" s="86"/>
      <c r="O52" s="86"/>
      <c r="P52" s="86"/>
      <c r="Q52" s="86"/>
      <c r="R52" s="86"/>
      <c r="S52" s="86">
        <v>0.44</v>
      </c>
      <c r="T52" s="86">
        <v>0.45</v>
      </c>
      <c r="U52" s="86">
        <f t="shared" si="12"/>
        <v>0.44500000000000001</v>
      </c>
      <c r="V52" s="86">
        <v>0.45</v>
      </c>
      <c r="W52" s="86">
        <f t="shared" si="13"/>
        <v>0.7875614056003748</v>
      </c>
      <c r="X52" s="86">
        <f t="shared" si="13"/>
        <v>0.81762998177960833</v>
      </c>
      <c r="Y52" s="86"/>
      <c r="Z52" s="86">
        <v>10</v>
      </c>
      <c r="AA52" s="86">
        <v>10</v>
      </c>
      <c r="AB52" s="86">
        <v>10</v>
      </c>
      <c r="AC52" s="86"/>
      <c r="AD52" s="86">
        <v>10</v>
      </c>
      <c r="AE52" s="86"/>
      <c r="AF52" s="86"/>
      <c r="AG52" s="86"/>
      <c r="AH52" s="86"/>
    </row>
    <row r="53" spans="1:34" x14ac:dyDescent="0.2">
      <c r="A53" s="87">
        <v>42571</v>
      </c>
      <c r="B53" s="86">
        <v>202</v>
      </c>
      <c r="C53" s="86" t="s">
        <v>1744</v>
      </c>
      <c r="D53" s="86" t="str">
        <f t="shared" si="0"/>
        <v>2</v>
      </c>
      <c r="E53" s="86" t="s">
        <v>1669</v>
      </c>
      <c r="F53" s="86" t="str">
        <f t="shared" si="1"/>
        <v>SH</v>
      </c>
      <c r="G53" s="86">
        <v>16</v>
      </c>
      <c r="H53" s="86">
        <v>4.5</v>
      </c>
      <c r="I53" s="86">
        <v>24</v>
      </c>
      <c r="J53" s="86">
        <v>23.5</v>
      </c>
      <c r="K53" s="86">
        <v>23.5</v>
      </c>
      <c r="L53" s="86">
        <v>23.5</v>
      </c>
      <c r="M53" s="86"/>
      <c r="N53" s="86"/>
      <c r="O53" s="86"/>
      <c r="P53" s="86"/>
      <c r="Q53" s="86"/>
      <c r="R53" s="86"/>
      <c r="S53" s="86">
        <v>0.48</v>
      </c>
      <c r="T53" s="86">
        <v>0.51</v>
      </c>
      <c r="U53" s="86">
        <f t="shared" si="12"/>
        <v>0.495</v>
      </c>
      <c r="V53" s="86">
        <v>0.52</v>
      </c>
      <c r="W53" s="86">
        <f t="shared" si="13"/>
        <v>1.125545455203536</v>
      </c>
      <c r="X53" s="86">
        <f t="shared" si="13"/>
        <v>1.3277599882279214</v>
      </c>
      <c r="Y53" s="86"/>
      <c r="Z53" s="86">
        <v>9</v>
      </c>
      <c r="AA53" s="86">
        <v>7</v>
      </c>
      <c r="AB53" s="86">
        <v>8</v>
      </c>
      <c r="AC53" s="86">
        <v>9</v>
      </c>
      <c r="AD53" s="86">
        <v>8</v>
      </c>
      <c r="AE53" s="86"/>
      <c r="AF53" s="86"/>
      <c r="AG53" s="86"/>
      <c r="AH53" s="86"/>
    </row>
    <row r="54" spans="1:34" x14ac:dyDescent="0.2">
      <c r="A54" s="87">
        <v>42580</v>
      </c>
      <c r="B54" s="86">
        <v>211</v>
      </c>
      <c r="C54" s="86" t="s">
        <v>1744</v>
      </c>
      <c r="D54" s="86" t="str">
        <f t="shared" si="0"/>
        <v>2</v>
      </c>
      <c r="E54" s="86" t="s">
        <v>1669</v>
      </c>
      <c r="F54" s="86" t="str">
        <f t="shared" si="1"/>
        <v>SH</v>
      </c>
      <c r="G54" s="86">
        <v>16</v>
      </c>
      <c r="H54" s="86">
        <v>0</v>
      </c>
      <c r="I54" s="86">
        <v>24</v>
      </c>
      <c r="J54" s="86">
        <v>22.5</v>
      </c>
      <c r="K54" s="86">
        <v>23.5</v>
      </c>
      <c r="L54" s="86">
        <v>23.5</v>
      </c>
      <c r="M54" s="86">
        <v>3</v>
      </c>
      <c r="N54" s="86">
        <v>3</v>
      </c>
      <c r="O54" s="86"/>
      <c r="P54" s="86"/>
      <c r="Q54" s="86"/>
      <c r="R54" s="86"/>
      <c r="S54" s="86">
        <v>0.45</v>
      </c>
      <c r="T54" s="86">
        <v>0.45</v>
      </c>
      <c r="U54" s="86">
        <f t="shared" si="12"/>
        <v>0.45</v>
      </c>
      <c r="V54" s="86">
        <v>0.45</v>
      </c>
      <c r="W54" s="86">
        <f t="shared" si="13"/>
        <v>0.81762998177960833</v>
      </c>
      <c r="X54" s="86">
        <f t="shared" si="13"/>
        <v>0.81762998177960833</v>
      </c>
      <c r="Y54" s="86"/>
      <c r="Z54" s="86">
        <v>8</v>
      </c>
      <c r="AA54" s="86">
        <v>7</v>
      </c>
      <c r="AB54" s="86">
        <v>8</v>
      </c>
      <c r="AC54" s="86">
        <v>7</v>
      </c>
      <c r="AD54" s="86">
        <v>6</v>
      </c>
      <c r="AE54" s="86"/>
      <c r="AF54" s="86"/>
      <c r="AG54" s="86"/>
      <c r="AH54" s="86"/>
    </row>
    <row r="55" spans="1:34" x14ac:dyDescent="0.2">
      <c r="A55" s="87">
        <v>42586</v>
      </c>
      <c r="B55" s="86">
        <v>217</v>
      </c>
      <c r="C55" s="86" t="s">
        <v>1744</v>
      </c>
      <c r="D55" s="86" t="str">
        <f t="shared" si="0"/>
        <v>2</v>
      </c>
      <c r="E55" s="86" t="s">
        <v>1669</v>
      </c>
      <c r="F55" s="86" t="str">
        <f t="shared" si="1"/>
        <v>SH</v>
      </c>
      <c r="G55" s="86"/>
      <c r="H55" s="86"/>
      <c r="I55" s="86">
        <v>24</v>
      </c>
      <c r="J55" s="86">
        <v>22.5</v>
      </c>
      <c r="K55" s="86">
        <v>23.5</v>
      </c>
      <c r="L55" s="86">
        <v>23.5</v>
      </c>
      <c r="M55" s="86">
        <v>5</v>
      </c>
      <c r="N55" s="86">
        <v>5</v>
      </c>
      <c r="O55" s="86"/>
      <c r="P55" s="86"/>
      <c r="Q55" s="86"/>
      <c r="R55" s="86"/>
      <c r="S55" s="86">
        <v>0.45</v>
      </c>
      <c r="T55" s="86">
        <v>0.43</v>
      </c>
      <c r="U55" s="86">
        <f t="shared" si="12"/>
        <v>0.44</v>
      </c>
      <c r="V55" s="86">
        <v>0.45</v>
      </c>
      <c r="W55" s="86">
        <f t="shared" si="13"/>
        <v>0.75827750060974763</v>
      </c>
      <c r="X55" s="86">
        <f t="shared" si="13"/>
        <v>0.81762998177960833</v>
      </c>
      <c r="Y55" s="86"/>
      <c r="Z55" s="86">
        <v>9</v>
      </c>
      <c r="AA55" s="86">
        <v>8</v>
      </c>
      <c r="AB55" s="86">
        <v>8</v>
      </c>
      <c r="AC55" s="86"/>
      <c r="AD55" s="86">
        <v>8</v>
      </c>
      <c r="AE55" s="86"/>
      <c r="AF55" s="86"/>
      <c r="AG55" s="86"/>
      <c r="AH55" s="86"/>
    </row>
    <row r="56" spans="1:34" x14ac:dyDescent="0.2">
      <c r="A56" s="87">
        <v>42598</v>
      </c>
      <c r="B56" s="86">
        <v>229</v>
      </c>
      <c r="C56" s="86" t="s">
        <v>1744</v>
      </c>
      <c r="D56" s="86" t="str">
        <f t="shared" si="0"/>
        <v>2</v>
      </c>
      <c r="E56" s="86" t="s">
        <v>1669</v>
      </c>
      <c r="F56" s="86" t="str">
        <f t="shared" si="1"/>
        <v>SH</v>
      </c>
      <c r="G56" s="86"/>
      <c r="H56" s="86"/>
      <c r="I56" s="86">
        <v>24</v>
      </c>
      <c r="J56" s="86">
        <v>22</v>
      </c>
      <c r="K56" s="86">
        <v>23.5</v>
      </c>
      <c r="L56" s="86">
        <v>21.5</v>
      </c>
      <c r="M56" s="86">
        <v>8</v>
      </c>
      <c r="N56" s="86">
        <v>8</v>
      </c>
      <c r="O56" s="86"/>
      <c r="P56" s="86"/>
      <c r="Q56" s="86"/>
      <c r="R56" s="86"/>
      <c r="S56" s="86">
        <v>0.47</v>
      </c>
      <c r="T56" s="86">
        <v>0.45</v>
      </c>
      <c r="U56" s="86">
        <f t="shared" si="12"/>
        <v>0.45999999999999996</v>
      </c>
      <c r="V56" s="86">
        <v>0.46</v>
      </c>
      <c r="W56" s="86">
        <f t="shared" si="13"/>
        <v>0.88016901809054193</v>
      </c>
      <c r="X56" s="86">
        <f t="shared" si="13"/>
        <v>0.88016901809054215</v>
      </c>
      <c r="Y56" s="86"/>
      <c r="Z56" s="86">
        <v>7</v>
      </c>
      <c r="AA56" s="86">
        <v>7</v>
      </c>
      <c r="AB56" s="86">
        <v>8</v>
      </c>
      <c r="AC56" s="86"/>
      <c r="AD56" s="86"/>
      <c r="AE56" s="86"/>
      <c r="AF56" s="86"/>
      <c r="AG56" s="86"/>
      <c r="AH56" s="86"/>
    </row>
    <row r="57" spans="1:34" x14ac:dyDescent="0.2">
      <c r="A57" s="87">
        <v>42605</v>
      </c>
      <c r="B57" s="86">
        <v>236</v>
      </c>
      <c r="C57" s="86" t="s">
        <v>1744</v>
      </c>
      <c r="D57" s="86" t="str">
        <f t="shared" si="0"/>
        <v>2</v>
      </c>
      <c r="E57" s="86" t="s">
        <v>1669</v>
      </c>
      <c r="F57" s="86" t="str">
        <f t="shared" si="1"/>
        <v>SH</v>
      </c>
      <c r="G57" s="86"/>
      <c r="H57" s="86"/>
      <c r="I57" s="86">
        <v>24</v>
      </c>
      <c r="J57" s="86">
        <v>17.5</v>
      </c>
      <c r="K57" s="86">
        <v>23.5</v>
      </c>
      <c r="L57" s="86">
        <v>21</v>
      </c>
      <c r="M57" s="86">
        <v>9</v>
      </c>
      <c r="N57" s="86">
        <v>9</v>
      </c>
      <c r="O57" s="86"/>
      <c r="P57" s="86"/>
      <c r="Q57" s="86"/>
      <c r="R57" s="86"/>
      <c r="S57" s="86">
        <v>0.47</v>
      </c>
      <c r="T57" s="86">
        <v>0.45</v>
      </c>
      <c r="U57" s="86">
        <f t="shared" si="12"/>
        <v>0.45999999999999996</v>
      </c>
      <c r="V57" s="86">
        <v>0.46</v>
      </c>
      <c r="W57" s="86">
        <f t="shared" si="13"/>
        <v>0.88016901809054193</v>
      </c>
      <c r="X57" s="86">
        <f t="shared" si="13"/>
        <v>0.88016901809054215</v>
      </c>
      <c r="Y57" s="86"/>
      <c r="Z57" s="86">
        <v>7</v>
      </c>
      <c r="AA57" s="86">
        <v>6</v>
      </c>
      <c r="AB57" s="86">
        <v>7</v>
      </c>
      <c r="AC57" s="86"/>
      <c r="AD57" s="86"/>
      <c r="AE57" s="86"/>
      <c r="AF57" s="86"/>
      <c r="AG57" s="86"/>
      <c r="AH57" s="86"/>
    </row>
    <row r="58" spans="1:34" x14ac:dyDescent="0.2">
      <c r="A58" s="87">
        <v>42537</v>
      </c>
      <c r="B58" s="86">
        <v>168</v>
      </c>
      <c r="C58" s="86" t="s">
        <v>1745</v>
      </c>
      <c r="D58" s="86" t="str">
        <f t="shared" si="0"/>
        <v>3</v>
      </c>
      <c r="E58" s="86" t="s">
        <v>1669</v>
      </c>
      <c r="F58" s="86" t="str">
        <f t="shared" si="1"/>
        <v>CL</v>
      </c>
      <c r="G58" s="86">
        <v>18.5</v>
      </c>
      <c r="H58" s="86">
        <v>5</v>
      </c>
      <c r="I58" s="86">
        <v>20</v>
      </c>
      <c r="J58" s="86">
        <v>18.5</v>
      </c>
      <c r="K58" s="86">
        <v>6.5</v>
      </c>
      <c r="L58" s="86">
        <v>6.5</v>
      </c>
      <c r="M58" s="86"/>
      <c r="N58" s="86"/>
      <c r="O58" s="86"/>
      <c r="P58" s="86"/>
      <c r="Q58" s="86"/>
      <c r="R58" s="86"/>
      <c r="S58" s="86"/>
      <c r="T58" s="86"/>
      <c r="U58" s="86"/>
      <c r="V58" s="86"/>
      <c r="W58" s="86"/>
      <c r="X58" s="86"/>
      <c r="Y58" s="86"/>
      <c r="Z58" s="86"/>
      <c r="AA58" s="86"/>
      <c r="AB58" s="86"/>
      <c r="AC58" s="86"/>
      <c r="AD58" s="86"/>
      <c r="AE58" s="86"/>
      <c r="AF58" s="86"/>
      <c r="AG58" s="86"/>
      <c r="AH58" s="86"/>
    </row>
    <row r="59" spans="1:34" x14ac:dyDescent="0.2">
      <c r="A59" s="87">
        <v>42551</v>
      </c>
      <c r="B59" s="86">
        <v>182</v>
      </c>
      <c r="C59" s="86" t="s">
        <v>1745</v>
      </c>
      <c r="D59" s="86" t="str">
        <f t="shared" si="0"/>
        <v>3</v>
      </c>
      <c r="E59" s="86" t="s">
        <v>1669</v>
      </c>
      <c r="F59" s="86" t="str">
        <f t="shared" si="1"/>
        <v>CL</v>
      </c>
      <c r="G59" s="86">
        <v>18.5</v>
      </c>
      <c r="H59" s="86">
        <v>5</v>
      </c>
      <c r="I59" s="86">
        <v>20</v>
      </c>
      <c r="J59" s="86">
        <v>18.5</v>
      </c>
      <c r="K59" s="86">
        <v>14.5</v>
      </c>
      <c r="L59" s="86">
        <v>14.5</v>
      </c>
      <c r="M59" s="86"/>
      <c r="N59" s="86"/>
      <c r="O59" s="86"/>
      <c r="P59" s="86"/>
      <c r="Q59" s="86"/>
      <c r="R59" s="86"/>
      <c r="S59" s="86"/>
      <c r="T59" s="86"/>
      <c r="U59" s="86"/>
      <c r="V59" s="86"/>
      <c r="W59" s="86"/>
      <c r="X59" s="86"/>
      <c r="Y59" s="86"/>
      <c r="Z59" s="86">
        <v>10</v>
      </c>
      <c r="AA59" s="86">
        <v>10</v>
      </c>
      <c r="AB59" s="86">
        <v>10</v>
      </c>
      <c r="AC59" s="86">
        <v>10</v>
      </c>
      <c r="AD59" s="86"/>
      <c r="AE59" s="86"/>
      <c r="AF59" s="86"/>
      <c r="AG59" s="86"/>
      <c r="AH59" s="86"/>
    </row>
    <row r="60" spans="1:34" x14ac:dyDescent="0.2">
      <c r="A60" s="87">
        <v>42556</v>
      </c>
      <c r="B60" s="86">
        <v>187</v>
      </c>
      <c r="C60" s="86" t="s">
        <v>1745</v>
      </c>
      <c r="D60" s="86" t="str">
        <f t="shared" si="0"/>
        <v>3</v>
      </c>
      <c r="E60" s="86" t="s">
        <v>1669</v>
      </c>
      <c r="F60" s="86" t="str">
        <f t="shared" si="1"/>
        <v>CL</v>
      </c>
      <c r="G60" s="86">
        <v>18.5</v>
      </c>
      <c r="H60" s="86">
        <v>5</v>
      </c>
      <c r="I60" s="86">
        <v>20</v>
      </c>
      <c r="J60" s="86">
        <v>18.5</v>
      </c>
      <c r="K60" s="86">
        <v>16</v>
      </c>
      <c r="L60" s="86">
        <v>16</v>
      </c>
      <c r="M60" s="86"/>
      <c r="N60" s="86"/>
      <c r="O60" s="86"/>
      <c r="P60" s="86"/>
      <c r="Q60" s="86"/>
      <c r="R60" s="86"/>
      <c r="S60" s="86">
        <v>0.54</v>
      </c>
      <c r="T60" s="86">
        <v>0.49</v>
      </c>
      <c r="U60" s="86">
        <f t="shared" ref="U60:U66" si="14">AVERAGE(S60:T60)</f>
        <v>0.51500000000000001</v>
      </c>
      <c r="V60" s="86">
        <v>0.56000000000000005</v>
      </c>
      <c r="W60" s="86">
        <f t="shared" ref="W60:X66" si="15">11.898*(U60^(3.3534))</f>
        <v>1.2854296891723416</v>
      </c>
      <c r="X60" s="86">
        <f t="shared" si="15"/>
        <v>1.7023454502226976</v>
      </c>
      <c r="Y60" s="86"/>
      <c r="Z60" s="86">
        <v>10</v>
      </c>
      <c r="AA60" s="86">
        <v>10</v>
      </c>
      <c r="AB60" s="86">
        <v>10</v>
      </c>
      <c r="AC60" s="86">
        <v>10</v>
      </c>
      <c r="AD60" s="86"/>
      <c r="AE60" s="86"/>
      <c r="AF60" s="86"/>
      <c r="AG60" s="86"/>
      <c r="AH60" s="86"/>
    </row>
    <row r="61" spans="1:34" x14ac:dyDescent="0.2">
      <c r="A61" s="87">
        <v>42563</v>
      </c>
      <c r="B61" s="86">
        <v>194</v>
      </c>
      <c r="C61" s="86" t="s">
        <v>1745</v>
      </c>
      <c r="D61" s="86" t="str">
        <f t="shared" si="0"/>
        <v>3</v>
      </c>
      <c r="E61" s="86" t="s">
        <v>1669</v>
      </c>
      <c r="F61" s="86" t="str">
        <f t="shared" si="1"/>
        <v>CL</v>
      </c>
      <c r="G61" s="86">
        <v>18.5</v>
      </c>
      <c r="H61" s="86">
        <v>5</v>
      </c>
      <c r="I61" s="86">
        <v>20</v>
      </c>
      <c r="J61" s="86">
        <v>18.5</v>
      </c>
      <c r="K61" s="86">
        <v>17.5</v>
      </c>
      <c r="L61" s="86">
        <v>17.5</v>
      </c>
      <c r="M61" s="86"/>
      <c r="N61" s="86"/>
      <c r="O61" s="86"/>
      <c r="P61" s="86"/>
      <c r="Q61" s="86"/>
      <c r="R61" s="86"/>
      <c r="S61" s="86">
        <v>0.52</v>
      </c>
      <c r="T61" s="86">
        <v>0.54</v>
      </c>
      <c r="U61" s="86">
        <f t="shared" si="14"/>
        <v>0.53</v>
      </c>
      <c r="V61" s="86">
        <v>0.51</v>
      </c>
      <c r="W61" s="86">
        <f t="shared" si="15"/>
        <v>1.4153396250219665</v>
      </c>
      <c r="X61" s="86">
        <f t="shared" si="15"/>
        <v>1.2440556074631184</v>
      </c>
      <c r="Y61" s="86"/>
      <c r="Z61" s="86">
        <v>10</v>
      </c>
      <c r="AA61" s="86">
        <v>10</v>
      </c>
      <c r="AB61" s="86">
        <v>10</v>
      </c>
      <c r="AC61" s="86">
        <v>10</v>
      </c>
      <c r="AD61" s="86">
        <v>10</v>
      </c>
      <c r="AE61" s="86"/>
      <c r="AF61" s="86"/>
      <c r="AG61" s="86"/>
      <c r="AH61" s="86"/>
    </row>
    <row r="62" spans="1:34" x14ac:dyDescent="0.2">
      <c r="A62" s="87">
        <v>42571</v>
      </c>
      <c r="B62" s="86">
        <v>202</v>
      </c>
      <c r="C62" s="86" t="s">
        <v>1745</v>
      </c>
      <c r="D62" s="86" t="str">
        <f t="shared" si="0"/>
        <v>3</v>
      </c>
      <c r="E62" s="86" t="s">
        <v>1669</v>
      </c>
      <c r="F62" s="86" t="str">
        <f t="shared" si="1"/>
        <v>CL</v>
      </c>
      <c r="G62" s="86">
        <v>18.5</v>
      </c>
      <c r="H62" s="86">
        <v>5</v>
      </c>
      <c r="I62" s="86">
        <v>20</v>
      </c>
      <c r="J62" s="86">
        <v>18.5</v>
      </c>
      <c r="K62" s="86">
        <v>17.5</v>
      </c>
      <c r="L62" s="86">
        <v>17.5</v>
      </c>
      <c r="M62" s="86"/>
      <c r="N62" s="86"/>
      <c r="O62" s="86"/>
      <c r="P62" s="86"/>
      <c r="Q62" s="86"/>
      <c r="R62" s="86"/>
      <c r="S62" s="86">
        <v>0.51</v>
      </c>
      <c r="T62" s="86">
        <v>0.5</v>
      </c>
      <c r="U62" s="86">
        <f t="shared" si="14"/>
        <v>0.505</v>
      </c>
      <c r="V62" s="86">
        <v>0.55000000000000004</v>
      </c>
      <c r="W62" s="86">
        <f t="shared" si="15"/>
        <v>1.2036252002599823</v>
      </c>
      <c r="X62" s="86">
        <f t="shared" si="15"/>
        <v>1.6025301443006683</v>
      </c>
      <c r="Y62" s="86"/>
      <c r="Z62" s="86">
        <v>9</v>
      </c>
      <c r="AA62" s="86">
        <v>9</v>
      </c>
      <c r="AB62" s="86">
        <v>9</v>
      </c>
      <c r="AC62" s="86">
        <v>8</v>
      </c>
      <c r="AD62" s="86">
        <v>8</v>
      </c>
      <c r="AE62" s="86"/>
      <c r="AF62" s="86"/>
      <c r="AG62" s="86"/>
      <c r="AH62" s="86"/>
    </row>
    <row r="63" spans="1:34" x14ac:dyDescent="0.2">
      <c r="A63" s="87">
        <v>42580</v>
      </c>
      <c r="B63" s="86">
        <v>211</v>
      </c>
      <c r="C63" s="86" t="s">
        <v>1745</v>
      </c>
      <c r="D63" s="86" t="str">
        <f t="shared" si="0"/>
        <v>3</v>
      </c>
      <c r="E63" s="86" t="s">
        <v>1669</v>
      </c>
      <c r="F63" s="86" t="str">
        <f t="shared" si="1"/>
        <v>CL</v>
      </c>
      <c r="G63" s="86">
        <v>18.5</v>
      </c>
      <c r="H63" s="86">
        <v>5</v>
      </c>
      <c r="I63" s="86">
        <v>20</v>
      </c>
      <c r="J63" s="86">
        <v>17</v>
      </c>
      <c r="K63" s="86">
        <v>19</v>
      </c>
      <c r="L63" s="86">
        <v>19</v>
      </c>
      <c r="M63" s="86"/>
      <c r="N63" s="86"/>
      <c r="O63" s="86"/>
      <c r="P63" s="86"/>
      <c r="Q63" s="86"/>
      <c r="R63" s="86"/>
      <c r="S63" s="86">
        <v>0.46</v>
      </c>
      <c r="T63" s="86">
        <v>0.52</v>
      </c>
      <c r="U63" s="86">
        <f t="shared" si="14"/>
        <v>0.49</v>
      </c>
      <c r="V63" s="86">
        <v>0.52</v>
      </c>
      <c r="W63" s="86">
        <f t="shared" si="15"/>
        <v>1.0878712496986978</v>
      </c>
      <c r="X63" s="86">
        <f t="shared" si="15"/>
        <v>1.3277599882279214</v>
      </c>
      <c r="Y63" s="86"/>
      <c r="Z63" s="86">
        <v>8</v>
      </c>
      <c r="AA63" s="86">
        <v>8</v>
      </c>
      <c r="AB63" s="86">
        <v>8</v>
      </c>
      <c r="AC63" s="86">
        <v>7</v>
      </c>
      <c r="AD63" s="86">
        <v>6</v>
      </c>
      <c r="AE63" s="86"/>
      <c r="AF63" s="86"/>
      <c r="AG63" s="86"/>
      <c r="AH63" s="86"/>
    </row>
    <row r="64" spans="1:34" x14ac:dyDescent="0.2">
      <c r="A64" s="87">
        <v>42586</v>
      </c>
      <c r="B64" s="86">
        <v>217</v>
      </c>
      <c r="C64" s="86" t="s">
        <v>1745</v>
      </c>
      <c r="D64" s="86" t="str">
        <f t="shared" si="0"/>
        <v>3</v>
      </c>
      <c r="E64" s="86" t="s">
        <v>1669</v>
      </c>
      <c r="F64" s="86" t="str">
        <f t="shared" si="1"/>
        <v>CL</v>
      </c>
      <c r="G64" s="86">
        <v>18.5</v>
      </c>
      <c r="H64" s="86">
        <v>5</v>
      </c>
      <c r="I64" s="86">
        <v>20</v>
      </c>
      <c r="J64" s="86">
        <v>17</v>
      </c>
      <c r="K64" s="86">
        <v>19</v>
      </c>
      <c r="L64" s="86">
        <v>19</v>
      </c>
      <c r="M64" s="86"/>
      <c r="N64" s="86"/>
      <c r="O64" s="86"/>
      <c r="P64" s="86"/>
      <c r="Q64" s="86"/>
      <c r="R64" s="86"/>
      <c r="S64" s="86">
        <v>0.54</v>
      </c>
      <c r="T64" s="86">
        <v>0.49</v>
      </c>
      <c r="U64" s="86">
        <f t="shared" si="14"/>
        <v>0.51500000000000001</v>
      </c>
      <c r="V64" s="86">
        <v>0.56000000000000005</v>
      </c>
      <c r="W64" s="86">
        <f t="shared" si="15"/>
        <v>1.2854296891723416</v>
      </c>
      <c r="X64" s="86">
        <f t="shared" si="15"/>
        <v>1.7023454502226976</v>
      </c>
      <c r="Y64" s="86"/>
      <c r="Z64" s="86">
        <v>8</v>
      </c>
      <c r="AA64" s="86">
        <v>9</v>
      </c>
      <c r="AB64" s="86">
        <v>8</v>
      </c>
      <c r="AC64" s="86">
        <v>8</v>
      </c>
      <c r="AD64" s="86"/>
      <c r="AE64" s="86"/>
      <c r="AF64" s="86"/>
      <c r="AG64" s="86"/>
      <c r="AH64" s="86"/>
    </row>
    <row r="65" spans="1:34" x14ac:dyDescent="0.2">
      <c r="A65" s="87">
        <v>42598</v>
      </c>
      <c r="B65" s="86">
        <v>229</v>
      </c>
      <c r="C65" s="86" t="s">
        <v>1745</v>
      </c>
      <c r="D65" s="86" t="str">
        <f t="shared" si="0"/>
        <v>3</v>
      </c>
      <c r="E65" s="86" t="s">
        <v>1669</v>
      </c>
      <c r="F65" s="86" t="str">
        <f t="shared" si="1"/>
        <v>CL</v>
      </c>
      <c r="G65" s="86">
        <v>18.5</v>
      </c>
      <c r="H65" s="86">
        <v>5</v>
      </c>
      <c r="I65" s="86">
        <v>20</v>
      </c>
      <c r="J65" s="86">
        <v>17</v>
      </c>
      <c r="K65" s="86">
        <v>19</v>
      </c>
      <c r="L65" s="86">
        <v>19</v>
      </c>
      <c r="M65" s="86"/>
      <c r="N65" s="86"/>
      <c r="O65" s="86"/>
      <c r="P65" s="86"/>
      <c r="Q65" s="86"/>
      <c r="R65" s="86"/>
      <c r="S65" s="86">
        <v>0.51</v>
      </c>
      <c r="T65" s="86">
        <v>0.52</v>
      </c>
      <c r="U65" s="86">
        <f t="shared" si="14"/>
        <v>0.51500000000000001</v>
      </c>
      <c r="V65" s="86">
        <v>0.53</v>
      </c>
      <c r="W65" s="86">
        <f t="shared" si="15"/>
        <v>1.2854296891723416</v>
      </c>
      <c r="X65" s="86">
        <f t="shared" si="15"/>
        <v>1.4153396250219665</v>
      </c>
      <c r="Y65" s="86"/>
      <c r="Z65" s="86">
        <v>7</v>
      </c>
      <c r="AA65" s="86">
        <v>7</v>
      </c>
      <c r="AB65" s="86">
        <v>7</v>
      </c>
      <c r="AC65" s="86">
        <v>3</v>
      </c>
      <c r="AD65" s="86">
        <v>2</v>
      </c>
      <c r="AE65" s="86"/>
      <c r="AF65" s="86"/>
      <c r="AG65" s="86"/>
      <c r="AH65" s="86"/>
    </row>
    <row r="66" spans="1:34" x14ac:dyDescent="0.2">
      <c r="A66" s="87">
        <v>42605</v>
      </c>
      <c r="B66" s="86">
        <v>236</v>
      </c>
      <c r="C66" s="86" t="s">
        <v>1745</v>
      </c>
      <c r="D66" s="86" t="str">
        <f t="shared" si="0"/>
        <v>3</v>
      </c>
      <c r="E66" s="86" t="s">
        <v>1669</v>
      </c>
      <c r="F66" s="86" t="str">
        <f t="shared" si="1"/>
        <v>CL</v>
      </c>
      <c r="G66" s="86">
        <v>18.5</v>
      </c>
      <c r="H66" s="86">
        <v>5</v>
      </c>
      <c r="I66" s="86">
        <v>20</v>
      </c>
      <c r="J66" s="86">
        <v>15.5</v>
      </c>
      <c r="K66" s="86">
        <v>19</v>
      </c>
      <c r="L66" s="86">
        <v>19</v>
      </c>
      <c r="M66" s="86"/>
      <c r="N66" s="86"/>
      <c r="O66" s="86"/>
      <c r="P66" s="86"/>
      <c r="Q66" s="86"/>
      <c r="R66" s="86"/>
      <c r="S66" s="86">
        <v>0.53</v>
      </c>
      <c r="T66" s="86">
        <v>0.51</v>
      </c>
      <c r="U66" s="86">
        <f t="shared" si="14"/>
        <v>0.52</v>
      </c>
      <c r="V66" s="86">
        <v>0.56000000000000005</v>
      </c>
      <c r="W66" s="86">
        <f t="shared" si="15"/>
        <v>1.3277599882279214</v>
      </c>
      <c r="X66" s="86">
        <f t="shared" si="15"/>
        <v>1.7023454502226976</v>
      </c>
      <c r="Y66" s="86"/>
      <c r="Z66" s="86">
        <v>7</v>
      </c>
      <c r="AA66" s="86">
        <v>6</v>
      </c>
      <c r="AB66" s="86">
        <v>6</v>
      </c>
      <c r="AC66" s="86">
        <v>2</v>
      </c>
      <c r="AD66" s="86">
        <v>1</v>
      </c>
      <c r="AE66" s="86"/>
      <c r="AF66" s="86"/>
      <c r="AG66" s="86"/>
      <c r="AH66" s="86"/>
    </row>
    <row r="67" spans="1:34" x14ac:dyDescent="0.2">
      <c r="A67" s="87">
        <v>42537</v>
      </c>
      <c r="B67" s="86">
        <v>168</v>
      </c>
      <c r="C67" s="86" t="s">
        <v>1746</v>
      </c>
      <c r="D67" s="86" t="str">
        <f t="shared" si="0"/>
        <v>3</v>
      </c>
      <c r="E67" s="86" t="s">
        <v>1669</v>
      </c>
      <c r="F67" s="86" t="str">
        <f t="shared" si="1"/>
        <v>CT</v>
      </c>
      <c r="G67" s="86">
        <v>11</v>
      </c>
      <c r="H67" s="86">
        <v>2</v>
      </c>
      <c r="I67" s="86">
        <v>12</v>
      </c>
      <c r="J67" s="86">
        <v>9</v>
      </c>
      <c r="K67" s="86">
        <v>13.5</v>
      </c>
      <c r="L67" s="86">
        <v>13.5</v>
      </c>
      <c r="M67" s="86"/>
      <c r="N67" s="86"/>
      <c r="O67" s="86"/>
      <c r="P67" s="86"/>
      <c r="Q67" s="86"/>
      <c r="R67" s="86"/>
      <c r="S67" s="86"/>
      <c r="T67" s="86"/>
      <c r="U67" s="86"/>
      <c r="V67" s="86"/>
      <c r="W67" s="86"/>
      <c r="X67" s="86"/>
      <c r="Y67" s="86"/>
      <c r="Z67" s="86"/>
      <c r="AA67" s="86"/>
      <c r="AB67" s="86"/>
      <c r="AC67" s="86"/>
      <c r="AD67" s="86"/>
      <c r="AE67" s="86"/>
      <c r="AF67" s="86"/>
      <c r="AG67" s="86"/>
      <c r="AH67" s="86"/>
    </row>
    <row r="68" spans="1:34" x14ac:dyDescent="0.2">
      <c r="A68" s="87">
        <v>42551</v>
      </c>
      <c r="B68" s="86">
        <v>182</v>
      </c>
      <c r="C68" s="86" t="s">
        <v>1746</v>
      </c>
      <c r="D68" s="86" t="str">
        <f t="shared" ref="D68:D131" si="16">LEFT(C68,1)</f>
        <v>3</v>
      </c>
      <c r="E68" s="86" t="s">
        <v>1669</v>
      </c>
      <c r="F68" s="86" t="str">
        <f t="shared" ref="F68:F131" si="17">RIGHT(C68,2)</f>
        <v>CT</v>
      </c>
      <c r="G68" s="86">
        <v>11</v>
      </c>
      <c r="H68" s="86">
        <v>0</v>
      </c>
      <c r="I68" s="86">
        <v>12</v>
      </c>
      <c r="J68" s="86">
        <v>8.5</v>
      </c>
      <c r="K68" s="86">
        <v>13.5</v>
      </c>
      <c r="L68" s="86">
        <v>13.5</v>
      </c>
      <c r="M68" s="86">
        <v>4</v>
      </c>
      <c r="N68" s="86">
        <v>4</v>
      </c>
      <c r="O68" s="86"/>
      <c r="P68" s="86"/>
      <c r="Q68" s="86"/>
      <c r="R68" s="86"/>
      <c r="S68" s="86"/>
      <c r="T68" s="86"/>
      <c r="U68" s="86"/>
      <c r="V68" s="86"/>
      <c r="W68" s="86"/>
      <c r="X68" s="86"/>
      <c r="Y68" s="86"/>
      <c r="Z68" s="86">
        <v>10</v>
      </c>
      <c r="AA68" s="86">
        <v>10</v>
      </c>
      <c r="AB68" s="86">
        <v>10</v>
      </c>
      <c r="AC68" s="86"/>
      <c r="AD68" s="86"/>
      <c r="AE68" s="86"/>
      <c r="AF68" s="86"/>
      <c r="AG68" s="86"/>
      <c r="AH68" s="86"/>
    </row>
    <row r="69" spans="1:34" x14ac:dyDescent="0.2">
      <c r="A69" s="87">
        <v>42556</v>
      </c>
      <c r="B69" s="86">
        <v>187</v>
      </c>
      <c r="C69" s="86" t="s">
        <v>1746</v>
      </c>
      <c r="D69" s="86" t="str">
        <f t="shared" si="16"/>
        <v>3</v>
      </c>
      <c r="E69" s="86" t="s">
        <v>1669</v>
      </c>
      <c r="F69" s="86" t="str">
        <f t="shared" si="17"/>
        <v>CT</v>
      </c>
      <c r="G69" s="86"/>
      <c r="H69" s="86"/>
      <c r="I69" s="86">
        <v>12</v>
      </c>
      <c r="J69" s="86">
        <v>8.5</v>
      </c>
      <c r="K69" s="86">
        <v>13.5</v>
      </c>
      <c r="L69" s="86">
        <v>13.5</v>
      </c>
      <c r="M69" s="86">
        <v>5.5</v>
      </c>
      <c r="N69" s="86">
        <v>5.5</v>
      </c>
      <c r="O69" s="86"/>
      <c r="P69" s="86"/>
      <c r="Q69" s="86"/>
      <c r="R69" s="86"/>
      <c r="S69" s="86">
        <v>0.51</v>
      </c>
      <c r="T69" s="86">
        <v>0.49</v>
      </c>
      <c r="U69" s="86">
        <f t="shared" ref="U69:U75" si="18">AVERAGE(S69:T69)</f>
        <v>0.5</v>
      </c>
      <c r="V69" s="86">
        <v>0.51</v>
      </c>
      <c r="W69" s="86">
        <f t="shared" ref="W69:X75" si="19">11.898*(U69^(3.3534))</f>
        <v>1.1641259681057374</v>
      </c>
      <c r="X69" s="86">
        <f t="shared" si="19"/>
        <v>1.2440556074631184</v>
      </c>
      <c r="Y69" s="86"/>
      <c r="Z69" s="86">
        <v>10</v>
      </c>
      <c r="AA69" s="86">
        <v>10</v>
      </c>
      <c r="AB69" s="86">
        <v>10</v>
      </c>
      <c r="AC69" s="86"/>
      <c r="AD69" s="86"/>
      <c r="AE69" s="86"/>
      <c r="AF69" s="86"/>
      <c r="AG69" s="86"/>
      <c r="AH69" s="86"/>
    </row>
    <row r="70" spans="1:34" x14ac:dyDescent="0.2">
      <c r="A70" s="87">
        <v>42563</v>
      </c>
      <c r="B70" s="86">
        <v>194</v>
      </c>
      <c r="C70" s="86" t="s">
        <v>1746</v>
      </c>
      <c r="D70" s="86" t="str">
        <f t="shared" si="16"/>
        <v>3</v>
      </c>
      <c r="E70" s="86" t="s">
        <v>1669</v>
      </c>
      <c r="F70" s="86" t="str">
        <f t="shared" si="17"/>
        <v>CT</v>
      </c>
      <c r="G70" s="86"/>
      <c r="H70" s="86"/>
      <c r="I70" s="86">
        <v>12</v>
      </c>
      <c r="J70" s="86">
        <v>8.5</v>
      </c>
      <c r="K70" s="86">
        <v>13.5</v>
      </c>
      <c r="L70" s="86">
        <v>13.5</v>
      </c>
      <c r="M70" s="86">
        <v>7.5</v>
      </c>
      <c r="N70" s="86">
        <v>7.5</v>
      </c>
      <c r="O70" s="86">
        <v>1</v>
      </c>
      <c r="P70" s="86">
        <v>1</v>
      </c>
      <c r="Q70" s="86"/>
      <c r="R70" s="86"/>
      <c r="S70" s="86">
        <v>0.51</v>
      </c>
      <c r="T70" s="86">
        <v>0.52</v>
      </c>
      <c r="U70" s="86">
        <f t="shared" si="18"/>
        <v>0.51500000000000001</v>
      </c>
      <c r="V70" s="86">
        <v>0.53</v>
      </c>
      <c r="W70" s="86">
        <f t="shared" si="19"/>
        <v>1.2854296891723416</v>
      </c>
      <c r="X70" s="86">
        <f t="shared" si="19"/>
        <v>1.4153396250219665</v>
      </c>
      <c r="Y70" s="86"/>
      <c r="Z70" s="86">
        <v>10</v>
      </c>
      <c r="AA70" s="86">
        <v>10</v>
      </c>
      <c r="AB70" s="86">
        <v>10</v>
      </c>
      <c r="AC70" s="86"/>
      <c r="AD70" s="86"/>
      <c r="AE70" s="86"/>
      <c r="AF70" s="86"/>
      <c r="AG70" s="86"/>
      <c r="AH70" s="86"/>
    </row>
    <row r="71" spans="1:34" x14ac:dyDescent="0.2">
      <c r="A71" s="87">
        <v>42571</v>
      </c>
      <c r="B71" s="86">
        <v>202</v>
      </c>
      <c r="C71" s="86" t="s">
        <v>1746</v>
      </c>
      <c r="D71" s="86" t="str">
        <f t="shared" si="16"/>
        <v>3</v>
      </c>
      <c r="E71" s="86" t="s">
        <v>1669</v>
      </c>
      <c r="F71" s="86" t="str">
        <f t="shared" si="17"/>
        <v>CT</v>
      </c>
      <c r="G71" s="86"/>
      <c r="H71" s="86"/>
      <c r="I71" s="86">
        <v>12</v>
      </c>
      <c r="J71" s="86">
        <v>8.5</v>
      </c>
      <c r="K71" s="86">
        <v>13.5</v>
      </c>
      <c r="L71" s="86">
        <v>13.5</v>
      </c>
      <c r="M71" s="86">
        <v>7.5</v>
      </c>
      <c r="N71" s="86">
        <v>7.5</v>
      </c>
      <c r="O71" s="86">
        <v>2</v>
      </c>
      <c r="P71" s="86">
        <v>2</v>
      </c>
      <c r="Q71" s="86"/>
      <c r="R71" s="86"/>
      <c r="S71" s="86">
        <v>0.49</v>
      </c>
      <c r="T71" s="86">
        <v>0.5</v>
      </c>
      <c r="U71" s="86">
        <f t="shared" si="18"/>
        <v>0.495</v>
      </c>
      <c r="V71" s="86">
        <v>0.49</v>
      </c>
      <c r="W71" s="86">
        <f t="shared" si="19"/>
        <v>1.125545455203536</v>
      </c>
      <c r="X71" s="86">
        <f t="shared" si="19"/>
        <v>1.0878712496986978</v>
      </c>
      <c r="Y71" s="86"/>
      <c r="Z71" s="86">
        <v>9</v>
      </c>
      <c r="AA71" s="86">
        <v>8</v>
      </c>
      <c r="AB71" s="86">
        <v>9</v>
      </c>
      <c r="AC71" s="86">
        <v>9</v>
      </c>
      <c r="AD71" s="86">
        <v>8</v>
      </c>
      <c r="AE71" s="86"/>
      <c r="AF71" s="86"/>
      <c r="AG71" s="86"/>
      <c r="AH71" s="86"/>
    </row>
    <row r="72" spans="1:34" x14ac:dyDescent="0.2">
      <c r="A72" s="87">
        <v>42580</v>
      </c>
      <c r="B72" s="86">
        <v>211</v>
      </c>
      <c r="C72" s="86" t="s">
        <v>1746</v>
      </c>
      <c r="D72" s="86" t="str">
        <f t="shared" si="16"/>
        <v>3</v>
      </c>
      <c r="E72" s="86" t="s">
        <v>1669</v>
      </c>
      <c r="F72" s="86" t="str">
        <f t="shared" si="17"/>
        <v>CT</v>
      </c>
      <c r="G72" s="86"/>
      <c r="H72" s="86"/>
      <c r="I72" s="86">
        <v>12</v>
      </c>
      <c r="J72" s="86">
        <v>8.5</v>
      </c>
      <c r="K72" s="86">
        <v>13.5</v>
      </c>
      <c r="L72" s="86">
        <v>13.5</v>
      </c>
      <c r="M72" s="86">
        <v>8</v>
      </c>
      <c r="N72" s="86">
        <v>8</v>
      </c>
      <c r="O72" s="86">
        <v>3.5</v>
      </c>
      <c r="P72" s="86">
        <v>3.5</v>
      </c>
      <c r="Q72" s="86"/>
      <c r="R72" s="86"/>
      <c r="S72" s="86">
        <v>0.51</v>
      </c>
      <c r="T72" s="86">
        <v>0.52</v>
      </c>
      <c r="U72" s="86">
        <f t="shared" si="18"/>
        <v>0.51500000000000001</v>
      </c>
      <c r="V72" s="86">
        <v>0.52</v>
      </c>
      <c r="W72" s="86">
        <f t="shared" si="19"/>
        <v>1.2854296891723416</v>
      </c>
      <c r="X72" s="86">
        <f t="shared" si="19"/>
        <v>1.3277599882279214</v>
      </c>
      <c r="Y72" s="86"/>
      <c r="Z72" s="86">
        <v>8</v>
      </c>
      <c r="AA72" s="86">
        <v>8</v>
      </c>
      <c r="AB72" s="86">
        <v>7</v>
      </c>
      <c r="AC72" s="86">
        <v>8</v>
      </c>
      <c r="AD72" s="86">
        <v>6</v>
      </c>
      <c r="AE72" s="86"/>
      <c r="AF72" s="86"/>
      <c r="AG72" s="86"/>
      <c r="AH72" s="86"/>
    </row>
    <row r="73" spans="1:34" x14ac:dyDescent="0.2">
      <c r="A73" s="87">
        <v>42586</v>
      </c>
      <c r="B73" s="86">
        <v>217</v>
      </c>
      <c r="C73" s="86" t="s">
        <v>1746</v>
      </c>
      <c r="D73" s="86" t="str">
        <f t="shared" si="16"/>
        <v>3</v>
      </c>
      <c r="E73" s="86" t="s">
        <v>1669</v>
      </c>
      <c r="F73" s="86" t="str">
        <f t="shared" si="17"/>
        <v>CT</v>
      </c>
      <c r="G73" s="86"/>
      <c r="H73" s="86"/>
      <c r="I73" s="86">
        <v>12</v>
      </c>
      <c r="J73" s="86">
        <v>8</v>
      </c>
      <c r="K73" s="86">
        <v>13.5</v>
      </c>
      <c r="L73" s="86">
        <v>13.5</v>
      </c>
      <c r="M73" s="86">
        <v>8.5</v>
      </c>
      <c r="N73" s="86">
        <v>8.5</v>
      </c>
      <c r="O73" s="86">
        <v>4.5</v>
      </c>
      <c r="P73" s="86">
        <v>4.5</v>
      </c>
      <c r="Q73" s="86"/>
      <c r="R73" s="86"/>
      <c r="S73" s="86">
        <v>0.54</v>
      </c>
      <c r="T73" s="86">
        <v>0.5</v>
      </c>
      <c r="U73" s="86">
        <f t="shared" si="18"/>
        <v>0.52</v>
      </c>
      <c r="V73" s="86">
        <v>0.52</v>
      </c>
      <c r="W73" s="86">
        <f t="shared" si="19"/>
        <v>1.3277599882279214</v>
      </c>
      <c r="X73" s="86">
        <f t="shared" si="19"/>
        <v>1.3277599882279214</v>
      </c>
      <c r="Y73" s="86"/>
      <c r="Z73" s="86">
        <v>7</v>
      </c>
      <c r="AA73" s="86">
        <v>9</v>
      </c>
      <c r="AB73" s="86">
        <v>9</v>
      </c>
      <c r="AC73" s="86"/>
      <c r="AD73" s="86">
        <v>8</v>
      </c>
      <c r="AE73" s="86"/>
      <c r="AF73" s="86"/>
      <c r="AG73" s="86"/>
      <c r="AH73" s="86"/>
    </row>
    <row r="74" spans="1:34" x14ac:dyDescent="0.2">
      <c r="A74" s="87">
        <v>42598</v>
      </c>
      <c r="B74" s="86">
        <v>229</v>
      </c>
      <c r="C74" s="86" t="s">
        <v>1746</v>
      </c>
      <c r="D74" s="86" t="str">
        <f t="shared" si="16"/>
        <v>3</v>
      </c>
      <c r="E74" s="86" t="s">
        <v>1669</v>
      </c>
      <c r="F74" s="86" t="str">
        <f t="shared" si="17"/>
        <v>CT</v>
      </c>
      <c r="G74" s="86"/>
      <c r="H74" s="86"/>
      <c r="I74" s="86">
        <v>12</v>
      </c>
      <c r="J74" s="86">
        <v>6</v>
      </c>
      <c r="K74" s="86">
        <v>13.5</v>
      </c>
      <c r="L74" s="86">
        <v>12.5</v>
      </c>
      <c r="M74" s="86">
        <v>8.5</v>
      </c>
      <c r="N74" s="86">
        <v>8.5</v>
      </c>
      <c r="O74" s="86">
        <v>5.5</v>
      </c>
      <c r="P74" s="86">
        <v>5.5</v>
      </c>
      <c r="Q74" s="86">
        <v>1.5</v>
      </c>
      <c r="R74" s="86">
        <v>1.5</v>
      </c>
      <c r="S74" s="86">
        <v>0.51</v>
      </c>
      <c r="T74" s="86">
        <v>0.5</v>
      </c>
      <c r="U74" s="86">
        <f t="shared" si="18"/>
        <v>0.505</v>
      </c>
      <c r="V74" s="86">
        <v>0.52</v>
      </c>
      <c r="W74" s="86">
        <f t="shared" si="19"/>
        <v>1.2036252002599823</v>
      </c>
      <c r="X74" s="86">
        <f t="shared" si="19"/>
        <v>1.3277599882279214</v>
      </c>
      <c r="Y74" s="86"/>
      <c r="Z74" s="86">
        <v>7</v>
      </c>
      <c r="AA74" s="86">
        <v>7</v>
      </c>
      <c r="AB74" s="86">
        <v>8</v>
      </c>
      <c r="AC74" s="86"/>
      <c r="AD74" s="86">
        <v>2</v>
      </c>
      <c r="AE74" s="86"/>
      <c r="AF74" s="86"/>
      <c r="AG74" s="86"/>
      <c r="AH74" s="86"/>
    </row>
    <row r="75" spans="1:34" x14ac:dyDescent="0.2">
      <c r="A75" s="87">
        <v>42605</v>
      </c>
      <c r="B75" s="86">
        <v>236</v>
      </c>
      <c r="C75" s="86" t="s">
        <v>1746</v>
      </c>
      <c r="D75" s="86" t="str">
        <f t="shared" si="16"/>
        <v>3</v>
      </c>
      <c r="E75" s="86" t="s">
        <v>1669</v>
      </c>
      <c r="F75" s="86" t="str">
        <f t="shared" si="17"/>
        <v>CT</v>
      </c>
      <c r="G75" s="86"/>
      <c r="H75" s="86"/>
      <c r="I75" s="86">
        <v>12</v>
      </c>
      <c r="J75" s="86">
        <v>0</v>
      </c>
      <c r="K75" s="86">
        <v>13.5</v>
      </c>
      <c r="L75" s="86">
        <v>9.5</v>
      </c>
      <c r="M75" s="86">
        <v>8.5</v>
      </c>
      <c r="N75" s="86">
        <v>8</v>
      </c>
      <c r="O75" s="86">
        <v>5.5</v>
      </c>
      <c r="P75" s="86">
        <v>5.5</v>
      </c>
      <c r="Q75" s="86">
        <v>1.5</v>
      </c>
      <c r="R75" s="86">
        <v>1.5</v>
      </c>
      <c r="S75" s="86">
        <v>0.52</v>
      </c>
      <c r="T75" s="86">
        <v>0.51</v>
      </c>
      <c r="U75" s="86">
        <f t="shared" si="18"/>
        <v>0.51500000000000001</v>
      </c>
      <c r="V75" s="86">
        <v>0.51</v>
      </c>
      <c r="W75" s="86">
        <f t="shared" si="19"/>
        <v>1.2854296891723416</v>
      </c>
      <c r="X75" s="86">
        <f t="shared" si="19"/>
        <v>1.2440556074631184</v>
      </c>
      <c r="Y75" s="86"/>
      <c r="Z75" s="86">
        <v>6</v>
      </c>
      <c r="AA75" s="86">
        <v>7</v>
      </c>
      <c r="AB75" s="86">
        <v>8</v>
      </c>
      <c r="AC75" s="86"/>
      <c r="AD75" s="86">
        <v>1</v>
      </c>
      <c r="AE75" s="86"/>
      <c r="AF75" s="86"/>
      <c r="AG75" s="86"/>
      <c r="AH75" s="86"/>
    </row>
    <row r="76" spans="1:34" x14ac:dyDescent="0.2">
      <c r="A76" s="87">
        <v>42537</v>
      </c>
      <c r="B76" s="86">
        <v>168</v>
      </c>
      <c r="C76" s="86" t="s">
        <v>1747</v>
      </c>
      <c r="D76" s="86" t="str">
        <f t="shared" si="16"/>
        <v>3</v>
      </c>
      <c r="E76" s="86" t="s">
        <v>1669</v>
      </c>
      <c r="F76" s="86" t="str">
        <f t="shared" si="17"/>
        <v>SH</v>
      </c>
      <c r="G76" s="86">
        <v>14</v>
      </c>
      <c r="H76" s="86">
        <v>5</v>
      </c>
      <c r="I76" s="86">
        <v>21</v>
      </c>
      <c r="J76" s="86">
        <v>19.5</v>
      </c>
      <c r="K76" s="86">
        <v>13.5</v>
      </c>
      <c r="L76" s="86">
        <v>13.5</v>
      </c>
      <c r="M76" s="86"/>
      <c r="N76" s="86"/>
      <c r="O76" s="86"/>
      <c r="P76" s="86"/>
      <c r="Q76" s="86"/>
      <c r="R76" s="86"/>
      <c r="S76" s="86"/>
      <c r="T76" s="86"/>
      <c r="U76" s="86"/>
      <c r="V76" s="86"/>
      <c r="W76" s="86"/>
      <c r="X76" s="86"/>
      <c r="Y76" s="86"/>
      <c r="Z76" s="86"/>
      <c r="AA76" s="86"/>
      <c r="AB76" s="86"/>
      <c r="AC76" s="86"/>
      <c r="AD76" s="86"/>
      <c r="AE76" s="86"/>
      <c r="AF76" s="86"/>
      <c r="AG76" s="86"/>
      <c r="AH76" s="86"/>
    </row>
    <row r="77" spans="1:34" x14ac:dyDescent="0.2">
      <c r="A77" s="87">
        <v>42551</v>
      </c>
      <c r="B77" s="86">
        <v>182</v>
      </c>
      <c r="C77" s="86" t="s">
        <v>1747</v>
      </c>
      <c r="D77" s="86" t="str">
        <f t="shared" si="16"/>
        <v>3</v>
      </c>
      <c r="E77" s="86" t="s">
        <v>1669</v>
      </c>
      <c r="F77" s="86" t="str">
        <f t="shared" si="17"/>
        <v>SH</v>
      </c>
      <c r="G77" s="86">
        <v>14</v>
      </c>
      <c r="H77" s="86">
        <v>3.5</v>
      </c>
      <c r="I77" s="86">
        <v>21</v>
      </c>
      <c r="J77" s="86">
        <v>19</v>
      </c>
      <c r="K77" s="86">
        <v>15</v>
      </c>
      <c r="L77" s="86">
        <v>15</v>
      </c>
      <c r="M77" s="86"/>
      <c r="N77" s="86"/>
      <c r="O77" s="86"/>
      <c r="P77" s="86"/>
      <c r="Q77" s="86"/>
      <c r="R77" s="86"/>
      <c r="S77" s="86"/>
      <c r="T77" s="86"/>
      <c r="U77" s="86"/>
      <c r="V77" s="86"/>
      <c r="W77" s="86"/>
      <c r="X77" s="86"/>
      <c r="Y77" s="86"/>
      <c r="Z77" s="86">
        <v>10</v>
      </c>
      <c r="AA77" s="86">
        <v>10</v>
      </c>
      <c r="AB77" s="86">
        <v>10</v>
      </c>
      <c r="AC77" s="86"/>
      <c r="AD77" s="86"/>
      <c r="AE77" s="86"/>
      <c r="AF77" s="86"/>
      <c r="AG77" s="86"/>
      <c r="AH77" s="86"/>
    </row>
    <row r="78" spans="1:34" x14ac:dyDescent="0.2">
      <c r="A78" s="87">
        <v>42556</v>
      </c>
      <c r="B78" s="86">
        <v>187</v>
      </c>
      <c r="C78" s="86" t="s">
        <v>1747</v>
      </c>
      <c r="D78" s="86" t="str">
        <f t="shared" si="16"/>
        <v>3</v>
      </c>
      <c r="E78" s="86" t="s">
        <v>1669</v>
      </c>
      <c r="F78" s="86" t="str">
        <f t="shared" si="17"/>
        <v>SH</v>
      </c>
      <c r="G78" s="86">
        <v>14</v>
      </c>
      <c r="H78" s="86">
        <v>0</v>
      </c>
      <c r="I78" s="86">
        <v>21</v>
      </c>
      <c r="J78" s="86">
        <v>17</v>
      </c>
      <c r="K78" s="86">
        <v>16.5</v>
      </c>
      <c r="L78" s="86">
        <v>16.5</v>
      </c>
      <c r="M78" s="86"/>
      <c r="N78" s="86"/>
      <c r="O78" s="86"/>
      <c r="P78" s="86"/>
      <c r="Q78" s="86"/>
      <c r="R78" s="86"/>
      <c r="S78" s="86">
        <v>0.53</v>
      </c>
      <c r="T78" s="86">
        <v>0.5</v>
      </c>
      <c r="U78" s="86">
        <f t="shared" ref="U78:U84" si="20">AVERAGE(S78:T78)</f>
        <v>0.51500000000000001</v>
      </c>
      <c r="V78" s="86">
        <v>0.49</v>
      </c>
      <c r="W78" s="86">
        <f t="shared" ref="W78:X84" si="21">11.898*(U78^(3.3534))</f>
        <v>1.2854296891723416</v>
      </c>
      <c r="X78" s="86">
        <f t="shared" si="21"/>
        <v>1.0878712496986978</v>
      </c>
      <c r="Y78" s="86"/>
      <c r="Z78" s="86">
        <v>10</v>
      </c>
      <c r="AA78" s="86">
        <v>8</v>
      </c>
      <c r="AB78" s="86">
        <v>10</v>
      </c>
      <c r="AC78" s="86"/>
      <c r="AD78" s="86">
        <v>10</v>
      </c>
      <c r="AE78" s="86"/>
      <c r="AF78" s="86"/>
      <c r="AG78" s="86"/>
      <c r="AH78" s="86"/>
    </row>
    <row r="79" spans="1:34" x14ac:dyDescent="0.2">
      <c r="A79" s="87">
        <v>42563</v>
      </c>
      <c r="B79" s="86">
        <v>194</v>
      </c>
      <c r="C79" s="86" t="s">
        <v>1747</v>
      </c>
      <c r="D79" s="86" t="str">
        <f t="shared" si="16"/>
        <v>3</v>
      </c>
      <c r="E79" s="86" t="s">
        <v>1669</v>
      </c>
      <c r="F79" s="86" t="str">
        <f t="shared" si="17"/>
        <v>SH</v>
      </c>
      <c r="G79" s="86"/>
      <c r="H79" s="86"/>
      <c r="I79" s="86">
        <v>21</v>
      </c>
      <c r="J79" s="86">
        <v>16.5</v>
      </c>
      <c r="K79" s="86">
        <v>18.5</v>
      </c>
      <c r="L79" s="86">
        <v>18.5</v>
      </c>
      <c r="M79" s="86">
        <v>2</v>
      </c>
      <c r="N79" s="86">
        <v>2</v>
      </c>
      <c r="O79" s="86"/>
      <c r="P79" s="86"/>
      <c r="Q79" s="86"/>
      <c r="R79" s="86"/>
      <c r="S79" s="86">
        <v>0.51</v>
      </c>
      <c r="T79" s="86">
        <v>0.46</v>
      </c>
      <c r="U79" s="86">
        <f t="shared" si="20"/>
        <v>0.48499999999999999</v>
      </c>
      <c r="V79" s="86">
        <v>0.53</v>
      </c>
      <c r="W79" s="86">
        <f t="shared" si="21"/>
        <v>1.0510909839652229</v>
      </c>
      <c r="X79" s="86">
        <f t="shared" si="21"/>
        <v>1.4153396250219665</v>
      </c>
      <c r="Y79" s="86"/>
      <c r="Z79" s="86">
        <v>10</v>
      </c>
      <c r="AA79" s="86">
        <v>8</v>
      </c>
      <c r="AB79" s="86">
        <v>10</v>
      </c>
      <c r="AC79" s="86"/>
      <c r="AD79" s="86">
        <v>10</v>
      </c>
      <c r="AE79" s="86"/>
      <c r="AF79" s="86"/>
      <c r="AG79" s="86"/>
      <c r="AH79" s="86"/>
    </row>
    <row r="80" spans="1:34" x14ac:dyDescent="0.2">
      <c r="A80" s="87">
        <v>42571</v>
      </c>
      <c r="B80" s="86">
        <v>202</v>
      </c>
      <c r="C80" s="86" t="s">
        <v>1747</v>
      </c>
      <c r="D80" s="86" t="str">
        <f t="shared" si="16"/>
        <v>3</v>
      </c>
      <c r="E80" s="86" t="s">
        <v>1669</v>
      </c>
      <c r="F80" s="86" t="str">
        <f t="shared" si="17"/>
        <v>SH</v>
      </c>
      <c r="G80" s="86"/>
      <c r="H80" s="86"/>
      <c r="I80" s="86">
        <v>21</v>
      </c>
      <c r="J80" s="86">
        <v>16.5</v>
      </c>
      <c r="K80" s="86">
        <v>18.5</v>
      </c>
      <c r="L80" s="86">
        <v>18.5</v>
      </c>
      <c r="M80" s="86">
        <v>5</v>
      </c>
      <c r="N80" s="86">
        <v>5</v>
      </c>
      <c r="O80" s="86"/>
      <c r="P80" s="86"/>
      <c r="Q80" s="86"/>
      <c r="R80" s="86"/>
      <c r="S80" s="86">
        <v>0.5</v>
      </c>
      <c r="T80" s="86">
        <v>0.55000000000000004</v>
      </c>
      <c r="U80" s="86">
        <f t="shared" si="20"/>
        <v>0.52500000000000002</v>
      </c>
      <c r="V80" s="86">
        <v>0.49</v>
      </c>
      <c r="W80" s="86">
        <f t="shared" si="21"/>
        <v>1.3710590905803748</v>
      </c>
      <c r="X80" s="86">
        <f t="shared" si="21"/>
        <v>1.0878712496986978</v>
      </c>
      <c r="Y80" s="86"/>
      <c r="Z80" s="86">
        <v>8</v>
      </c>
      <c r="AA80" s="86">
        <v>8</v>
      </c>
      <c r="AB80" s="86">
        <v>8</v>
      </c>
      <c r="AC80" s="86">
        <v>8</v>
      </c>
      <c r="AD80" s="86">
        <v>8</v>
      </c>
      <c r="AE80" s="86"/>
      <c r="AF80" s="86"/>
      <c r="AG80" s="86"/>
      <c r="AH80" s="86"/>
    </row>
    <row r="81" spans="1:34" x14ac:dyDescent="0.2">
      <c r="A81" s="87">
        <v>42580</v>
      </c>
      <c r="B81" s="86">
        <v>211</v>
      </c>
      <c r="C81" s="86" t="s">
        <v>1747</v>
      </c>
      <c r="D81" s="86" t="str">
        <f t="shared" si="16"/>
        <v>3</v>
      </c>
      <c r="E81" s="86" t="s">
        <v>1669</v>
      </c>
      <c r="F81" s="86" t="str">
        <f t="shared" si="17"/>
        <v>SH</v>
      </c>
      <c r="G81" s="86"/>
      <c r="H81" s="86"/>
      <c r="I81" s="86">
        <v>21</v>
      </c>
      <c r="J81" s="86">
        <v>16.5</v>
      </c>
      <c r="K81" s="86">
        <v>18.5</v>
      </c>
      <c r="L81" s="86">
        <v>18.5</v>
      </c>
      <c r="M81" s="86">
        <v>8</v>
      </c>
      <c r="N81" s="86">
        <v>8</v>
      </c>
      <c r="O81" s="86"/>
      <c r="P81" s="86"/>
      <c r="Q81" s="86"/>
      <c r="R81" s="86"/>
      <c r="S81" s="86">
        <v>0.51</v>
      </c>
      <c r="T81" s="86">
        <v>0.5</v>
      </c>
      <c r="U81" s="86">
        <f t="shared" si="20"/>
        <v>0.505</v>
      </c>
      <c r="V81" s="86">
        <v>0.49</v>
      </c>
      <c r="W81" s="86">
        <f t="shared" si="21"/>
        <v>1.2036252002599823</v>
      </c>
      <c r="X81" s="86">
        <f t="shared" si="21"/>
        <v>1.0878712496986978</v>
      </c>
      <c r="Y81" s="86"/>
      <c r="Z81" s="86">
        <v>7</v>
      </c>
      <c r="AA81" s="86">
        <v>6</v>
      </c>
      <c r="AB81" s="86">
        <v>7</v>
      </c>
      <c r="AC81" s="86">
        <v>7</v>
      </c>
      <c r="AD81" s="86">
        <v>7</v>
      </c>
      <c r="AE81" s="86"/>
      <c r="AF81" s="86"/>
      <c r="AG81" s="86"/>
      <c r="AH81" s="86"/>
    </row>
    <row r="82" spans="1:34" x14ac:dyDescent="0.2">
      <c r="A82" s="87">
        <v>42586</v>
      </c>
      <c r="B82" s="86">
        <v>217</v>
      </c>
      <c r="C82" s="86" t="s">
        <v>1747</v>
      </c>
      <c r="D82" s="86" t="str">
        <f t="shared" si="16"/>
        <v>3</v>
      </c>
      <c r="E82" s="86" t="s">
        <v>1669</v>
      </c>
      <c r="F82" s="86" t="str">
        <f t="shared" si="17"/>
        <v>SH</v>
      </c>
      <c r="G82" s="86"/>
      <c r="H82" s="86"/>
      <c r="I82" s="86">
        <v>21</v>
      </c>
      <c r="J82" s="86">
        <v>16.5</v>
      </c>
      <c r="K82" s="86">
        <v>18.5</v>
      </c>
      <c r="L82" s="86">
        <v>18.5</v>
      </c>
      <c r="M82" s="86">
        <v>9</v>
      </c>
      <c r="N82" s="86">
        <v>9</v>
      </c>
      <c r="O82" s="86"/>
      <c r="P82" s="86"/>
      <c r="Q82" s="86"/>
      <c r="R82" s="86"/>
      <c r="S82" s="86">
        <v>0.54</v>
      </c>
      <c r="T82" s="86">
        <v>0.5</v>
      </c>
      <c r="U82" s="86">
        <f t="shared" si="20"/>
        <v>0.52</v>
      </c>
      <c r="V82" s="86">
        <v>0.49</v>
      </c>
      <c r="W82" s="86">
        <f t="shared" si="21"/>
        <v>1.3277599882279214</v>
      </c>
      <c r="X82" s="86">
        <f t="shared" si="21"/>
        <v>1.0878712496986978</v>
      </c>
      <c r="Y82" s="86"/>
      <c r="Z82" s="86">
        <v>7</v>
      </c>
      <c r="AA82" s="86">
        <v>6</v>
      </c>
      <c r="AB82" s="86">
        <v>9</v>
      </c>
      <c r="AC82" s="86"/>
      <c r="AD82" s="86">
        <v>8</v>
      </c>
      <c r="AE82" s="86"/>
      <c r="AF82" s="86"/>
      <c r="AG82" s="86"/>
      <c r="AH82" s="86"/>
    </row>
    <row r="83" spans="1:34" x14ac:dyDescent="0.2">
      <c r="A83" s="87">
        <v>42598</v>
      </c>
      <c r="B83" s="86">
        <v>229</v>
      </c>
      <c r="C83" s="86" t="s">
        <v>1747</v>
      </c>
      <c r="D83" s="86" t="str">
        <f t="shared" si="16"/>
        <v>3</v>
      </c>
      <c r="E83" s="86" t="s">
        <v>1669</v>
      </c>
      <c r="F83" s="86" t="str">
        <f t="shared" si="17"/>
        <v>SH</v>
      </c>
      <c r="G83" s="86"/>
      <c r="H83" s="86"/>
      <c r="I83" s="86">
        <v>21</v>
      </c>
      <c r="J83" s="86">
        <v>15.5</v>
      </c>
      <c r="K83" s="86">
        <v>18.5</v>
      </c>
      <c r="L83" s="86">
        <v>18.5</v>
      </c>
      <c r="M83" s="86">
        <v>11</v>
      </c>
      <c r="N83" s="86">
        <v>11</v>
      </c>
      <c r="O83" s="86">
        <v>1.5</v>
      </c>
      <c r="P83" s="86">
        <v>1.5</v>
      </c>
      <c r="Q83" s="86"/>
      <c r="R83" s="86"/>
      <c r="S83" s="86">
        <v>0.5</v>
      </c>
      <c r="T83" s="86">
        <v>0.54</v>
      </c>
      <c r="U83" s="86">
        <f t="shared" si="20"/>
        <v>0.52</v>
      </c>
      <c r="V83" s="86">
        <v>0.48</v>
      </c>
      <c r="W83" s="86">
        <f t="shared" si="21"/>
        <v>1.3277599882279214</v>
      </c>
      <c r="X83" s="86">
        <f t="shared" si="21"/>
        <v>1.0151923348970988</v>
      </c>
      <c r="Y83" s="86"/>
      <c r="Z83" s="86">
        <v>7</v>
      </c>
      <c r="AA83" s="86">
        <v>6</v>
      </c>
      <c r="AB83" s="86">
        <v>7</v>
      </c>
      <c r="AC83" s="86"/>
      <c r="AD83" s="86">
        <v>4</v>
      </c>
      <c r="AE83" s="86"/>
      <c r="AF83" s="86"/>
      <c r="AG83" s="86"/>
      <c r="AH83" s="86"/>
    </row>
    <row r="84" spans="1:34" x14ac:dyDescent="0.2">
      <c r="A84" s="87">
        <v>42605</v>
      </c>
      <c r="B84" s="86">
        <v>236</v>
      </c>
      <c r="C84" s="86" t="s">
        <v>1747</v>
      </c>
      <c r="D84" s="86" t="str">
        <f t="shared" si="16"/>
        <v>3</v>
      </c>
      <c r="E84" s="86" t="s">
        <v>1669</v>
      </c>
      <c r="F84" s="86" t="str">
        <f t="shared" si="17"/>
        <v>SH</v>
      </c>
      <c r="G84" s="86"/>
      <c r="H84" s="86"/>
      <c r="I84" s="86">
        <v>21</v>
      </c>
      <c r="J84" s="86">
        <v>15</v>
      </c>
      <c r="K84" s="86">
        <v>18.5</v>
      </c>
      <c r="L84" s="86">
        <v>18.5</v>
      </c>
      <c r="M84" s="86">
        <v>11</v>
      </c>
      <c r="N84" s="86">
        <v>11</v>
      </c>
      <c r="O84" s="86">
        <v>1.5</v>
      </c>
      <c r="P84" s="86">
        <v>1.5</v>
      </c>
      <c r="Q84" s="86"/>
      <c r="R84" s="86"/>
      <c r="S84" s="86">
        <v>0.56000000000000005</v>
      </c>
      <c r="T84" s="86">
        <v>0.54</v>
      </c>
      <c r="U84" s="86">
        <f t="shared" si="20"/>
        <v>0.55000000000000004</v>
      </c>
      <c r="V84" s="86">
        <v>0.45</v>
      </c>
      <c r="W84" s="86">
        <f t="shared" si="21"/>
        <v>1.6025301443006683</v>
      </c>
      <c r="X84" s="86">
        <f t="shared" si="21"/>
        <v>0.81762998177960833</v>
      </c>
      <c r="Y84" s="86"/>
      <c r="Z84" s="86">
        <v>7</v>
      </c>
      <c r="AA84" s="86">
        <v>6</v>
      </c>
      <c r="AB84" s="86">
        <v>6</v>
      </c>
      <c r="AC84" s="86"/>
      <c r="AD84" s="86">
        <v>1</v>
      </c>
      <c r="AE84" s="86"/>
      <c r="AF84" s="86"/>
      <c r="AG84" s="86"/>
      <c r="AH84" s="86"/>
    </row>
    <row r="85" spans="1:34" x14ac:dyDescent="0.2">
      <c r="A85" s="87">
        <v>42537</v>
      </c>
      <c r="B85" s="86">
        <v>168</v>
      </c>
      <c r="C85" s="86" t="s">
        <v>1748</v>
      </c>
      <c r="D85" s="86" t="str">
        <f t="shared" si="16"/>
        <v>4</v>
      </c>
      <c r="E85" s="86" t="s">
        <v>1669</v>
      </c>
      <c r="F85" s="86" t="str">
        <f t="shared" si="17"/>
        <v>CL</v>
      </c>
      <c r="G85" s="86">
        <v>16</v>
      </c>
      <c r="H85" s="86">
        <v>15.5</v>
      </c>
      <c r="I85" s="86">
        <v>15</v>
      </c>
      <c r="J85" s="86">
        <v>15</v>
      </c>
      <c r="K85" s="86"/>
      <c r="L85" s="86"/>
      <c r="M85" s="86"/>
      <c r="N85" s="86"/>
      <c r="O85" s="86"/>
      <c r="P85" s="86"/>
      <c r="Q85" s="86"/>
      <c r="R85" s="86"/>
      <c r="S85" s="86"/>
      <c r="T85" s="86"/>
      <c r="U85" s="86"/>
      <c r="V85" s="86"/>
      <c r="W85" s="86"/>
      <c r="X85" s="86"/>
      <c r="Y85" s="86"/>
      <c r="Z85" s="86"/>
      <c r="AA85" s="86"/>
      <c r="AB85" s="86"/>
      <c r="AC85" s="86"/>
      <c r="AD85" s="86"/>
      <c r="AE85" s="86"/>
      <c r="AF85" s="86"/>
      <c r="AG85" s="86"/>
      <c r="AH85" s="86"/>
    </row>
    <row r="86" spans="1:34" x14ac:dyDescent="0.2">
      <c r="A86" s="87">
        <v>42551</v>
      </c>
      <c r="B86" s="86">
        <v>182</v>
      </c>
      <c r="C86" s="86" t="s">
        <v>1748</v>
      </c>
      <c r="D86" s="86" t="str">
        <f t="shared" si="16"/>
        <v>4</v>
      </c>
      <c r="E86" s="86" t="s">
        <v>1669</v>
      </c>
      <c r="F86" s="86" t="str">
        <f t="shared" si="17"/>
        <v>CL</v>
      </c>
      <c r="G86" s="86">
        <v>16</v>
      </c>
      <c r="H86" s="86">
        <v>15.5</v>
      </c>
      <c r="I86" s="86">
        <v>19</v>
      </c>
      <c r="J86" s="86">
        <v>19</v>
      </c>
      <c r="K86" s="86"/>
      <c r="L86" s="86"/>
      <c r="M86" s="86"/>
      <c r="N86" s="86"/>
      <c r="O86" s="86"/>
      <c r="P86" s="86"/>
      <c r="Q86" s="86"/>
      <c r="R86" s="86"/>
      <c r="S86" s="86"/>
      <c r="T86" s="86"/>
      <c r="U86" s="86"/>
      <c r="V86" s="86"/>
      <c r="W86" s="86"/>
      <c r="X86" s="86"/>
      <c r="Y86" s="86"/>
      <c r="Z86" s="86">
        <v>10</v>
      </c>
      <c r="AA86" s="86">
        <v>10</v>
      </c>
      <c r="AB86" s="86">
        <v>10</v>
      </c>
      <c r="AC86" s="86"/>
      <c r="AD86" s="86">
        <v>10</v>
      </c>
      <c r="AE86" s="86"/>
      <c r="AF86" s="86"/>
      <c r="AG86" s="86"/>
      <c r="AH86" s="86"/>
    </row>
    <row r="87" spans="1:34" x14ac:dyDescent="0.2">
      <c r="A87" s="87">
        <v>42556</v>
      </c>
      <c r="B87" s="86">
        <v>187</v>
      </c>
      <c r="C87" s="86" t="s">
        <v>1748</v>
      </c>
      <c r="D87" s="86" t="str">
        <f t="shared" si="16"/>
        <v>4</v>
      </c>
      <c r="E87" s="86" t="s">
        <v>1669</v>
      </c>
      <c r="F87" s="86" t="str">
        <f t="shared" si="17"/>
        <v>CL</v>
      </c>
      <c r="G87" s="86">
        <v>16</v>
      </c>
      <c r="H87" s="86">
        <v>15.5</v>
      </c>
      <c r="I87" s="86">
        <v>20.5</v>
      </c>
      <c r="J87" s="86">
        <v>20.5</v>
      </c>
      <c r="K87" s="86">
        <v>0.5</v>
      </c>
      <c r="L87" s="86">
        <v>0.5</v>
      </c>
      <c r="M87" s="86"/>
      <c r="N87" s="86"/>
      <c r="O87" s="86"/>
      <c r="P87" s="86"/>
      <c r="Q87" s="86"/>
      <c r="R87" s="86"/>
      <c r="S87" s="86">
        <v>0.41</v>
      </c>
      <c r="T87" s="86">
        <v>0.45</v>
      </c>
      <c r="U87" s="86">
        <f t="shared" ref="U87:U93" si="22">AVERAGE(S87:T87)</f>
        <v>0.43</v>
      </c>
      <c r="V87" s="86">
        <v>0.56000000000000005</v>
      </c>
      <c r="W87" s="86">
        <f t="shared" ref="W87:X93" si="23">11.898*(U87^(3.3534))</f>
        <v>0.70201611810248421</v>
      </c>
      <c r="X87" s="86">
        <f t="shared" si="23"/>
        <v>1.7023454502226976</v>
      </c>
      <c r="Y87" s="86"/>
      <c r="Z87" s="86">
        <v>10</v>
      </c>
      <c r="AA87" s="86">
        <v>10</v>
      </c>
      <c r="AB87" s="86">
        <v>10</v>
      </c>
      <c r="AC87" s="86">
        <v>10</v>
      </c>
      <c r="AD87" s="86">
        <v>10</v>
      </c>
      <c r="AE87" s="86"/>
      <c r="AF87" s="86"/>
      <c r="AG87" s="86"/>
      <c r="AH87" s="86"/>
    </row>
    <row r="88" spans="1:34" x14ac:dyDescent="0.2">
      <c r="A88" s="87">
        <v>42563</v>
      </c>
      <c r="B88" s="86">
        <v>194</v>
      </c>
      <c r="C88" s="86" t="s">
        <v>1748</v>
      </c>
      <c r="D88" s="86" t="str">
        <f t="shared" si="16"/>
        <v>4</v>
      </c>
      <c r="E88" s="86" t="s">
        <v>1669</v>
      </c>
      <c r="F88" s="86" t="str">
        <f t="shared" si="17"/>
        <v>CL</v>
      </c>
      <c r="G88" s="86">
        <v>16</v>
      </c>
      <c r="H88" s="86">
        <v>15.5</v>
      </c>
      <c r="I88" s="86">
        <v>22.5</v>
      </c>
      <c r="J88" s="86">
        <v>22.5</v>
      </c>
      <c r="K88" s="86">
        <v>2</v>
      </c>
      <c r="L88" s="86">
        <v>2</v>
      </c>
      <c r="M88" s="86"/>
      <c r="N88" s="86"/>
      <c r="O88" s="86"/>
      <c r="P88" s="86"/>
      <c r="Q88" s="86"/>
      <c r="R88" s="86"/>
      <c r="S88" s="86">
        <v>0.54</v>
      </c>
      <c r="T88" s="86">
        <v>0.43</v>
      </c>
      <c r="U88" s="86">
        <f t="shared" si="22"/>
        <v>0.48499999999999999</v>
      </c>
      <c r="V88" s="86">
        <v>0.46</v>
      </c>
      <c r="W88" s="86">
        <f t="shared" si="23"/>
        <v>1.0510909839652229</v>
      </c>
      <c r="X88" s="86">
        <f t="shared" si="23"/>
        <v>0.88016901809054215</v>
      </c>
      <c r="Y88" s="86"/>
      <c r="Z88" s="86">
        <v>10</v>
      </c>
      <c r="AA88" s="86"/>
      <c r="AB88" s="86">
        <v>10</v>
      </c>
      <c r="AC88" s="86">
        <v>10</v>
      </c>
      <c r="AD88" s="86">
        <v>10</v>
      </c>
      <c r="AE88" s="86"/>
      <c r="AF88" s="86"/>
      <c r="AG88" s="86"/>
      <c r="AH88" s="86"/>
    </row>
    <row r="89" spans="1:34" x14ac:dyDescent="0.2">
      <c r="A89" s="87">
        <v>42571</v>
      </c>
      <c r="B89" s="86">
        <v>202</v>
      </c>
      <c r="C89" s="86" t="s">
        <v>1748</v>
      </c>
      <c r="D89" s="86" t="str">
        <f t="shared" si="16"/>
        <v>4</v>
      </c>
      <c r="E89" s="86" t="s">
        <v>1669</v>
      </c>
      <c r="F89" s="86" t="str">
        <f t="shared" si="17"/>
        <v>CL</v>
      </c>
      <c r="G89" s="86">
        <v>16</v>
      </c>
      <c r="H89" s="86">
        <v>15.5</v>
      </c>
      <c r="I89" s="86">
        <v>22.5</v>
      </c>
      <c r="J89" s="86">
        <v>22.5</v>
      </c>
      <c r="K89" s="86">
        <v>5</v>
      </c>
      <c r="L89" s="86">
        <v>5</v>
      </c>
      <c r="M89" s="86"/>
      <c r="N89" s="86"/>
      <c r="O89" s="86"/>
      <c r="P89" s="86"/>
      <c r="Q89" s="86"/>
      <c r="R89" s="86"/>
      <c r="S89" s="86">
        <v>0.48</v>
      </c>
      <c r="T89" s="86">
        <v>0.42</v>
      </c>
      <c r="U89" s="86">
        <f t="shared" si="22"/>
        <v>0.44999999999999996</v>
      </c>
      <c r="V89" s="86">
        <v>0.52</v>
      </c>
      <c r="W89" s="86">
        <f t="shared" si="23"/>
        <v>0.81762998177960799</v>
      </c>
      <c r="X89" s="86">
        <f t="shared" si="23"/>
        <v>1.3277599882279214</v>
      </c>
      <c r="Y89" s="86"/>
      <c r="Z89" s="86">
        <v>9</v>
      </c>
      <c r="AA89" s="86">
        <v>9</v>
      </c>
      <c r="AB89" s="86">
        <v>9</v>
      </c>
      <c r="AC89" s="86">
        <v>8</v>
      </c>
      <c r="AD89" s="86">
        <v>8</v>
      </c>
      <c r="AE89" s="86"/>
      <c r="AF89" s="86"/>
      <c r="AG89" s="86"/>
      <c r="AH89" s="86"/>
    </row>
    <row r="90" spans="1:34" x14ac:dyDescent="0.2">
      <c r="A90" s="87">
        <v>42580</v>
      </c>
      <c r="B90" s="86">
        <v>211</v>
      </c>
      <c r="C90" s="86" t="s">
        <v>1748</v>
      </c>
      <c r="D90" s="86" t="str">
        <f t="shared" si="16"/>
        <v>4</v>
      </c>
      <c r="E90" s="86" t="s">
        <v>1669</v>
      </c>
      <c r="F90" s="86" t="str">
        <f t="shared" si="17"/>
        <v>CL</v>
      </c>
      <c r="G90" s="86">
        <v>16</v>
      </c>
      <c r="H90" s="86">
        <v>15.5</v>
      </c>
      <c r="I90" s="86">
        <v>22.5</v>
      </c>
      <c r="J90" s="86">
        <v>22.5</v>
      </c>
      <c r="K90" s="86">
        <v>8</v>
      </c>
      <c r="L90" s="86">
        <v>8</v>
      </c>
      <c r="M90" s="86"/>
      <c r="N90" s="86"/>
      <c r="O90" s="86"/>
      <c r="P90" s="86"/>
      <c r="Q90" s="86"/>
      <c r="R90" s="86"/>
      <c r="S90" s="86">
        <v>0.43</v>
      </c>
      <c r="T90" s="86">
        <v>0.48</v>
      </c>
      <c r="U90" s="86">
        <f t="shared" si="22"/>
        <v>0.45499999999999996</v>
      </c>
      <c r="V90" s="86">
        <v>0.52</v>
      </c>
      <c r="W90" s="86">
        <f t="shared" si="23"/>
        <v>0.84849518498403453</v>
      </c>
      <c r="X90" s="86">
        <f t="shared" si="23"/>
        <v>1.3277599882279214</v>
      </c>
      <c r="Y90" s="86"/>
      <c r="Z90" s="86">
        <v>8</v>
      </c>
      <c r="AA90" s="86">
        <v>7</v>
      </c>
      <c r="AB90" s="86">
        <v>8</v>
      </c>
      <c r="AC90" s="86">
        <v>7</v>
      </c>
      <c r="AD90" s="86">
        <v>6</v>
      </c>
      <c r="AE90" s="86"/>
      <c r="AF90" s="86"/>
      <c r="AG90" s="86"/>
      <c r="AH90" s="86"/>
    </row>
    <row r="91" spans="1:34" x14ac:dyDescent="0.2">
      <c r="A91" s="87">
        <v>42586</v>
      </c>
      <c r="B91" s="86">
        <v>217</v>
      </c>
      <c r="C91" s="86" t="s">
        <v>1748</v>
      </c>
      <c r="D91" s="86" t="str">
        <f t="shared" si="16"/>
        <v>4</v>
      </c>
      <c r="E91" s="86" t="s">
        <v>1669</v>
      </c>
      <c r="F91" s="86" t="str">
        <f t="shared" si="17"/>
        <v>CL</v>
      </c>
      <c r="G91" s="86">
        <v>16</v>
      </c>
      <c r="H91" s="86">
        <v>15.5</v>
      </c>
      <c r="I91" s="86">
        <v>22.5</v>
      </c>
      <c r="J91" s="86">
        <v>22.5</v>
      </c>
      <c r="K91" s="86">
        <v>9.5</v>
      </c>
      <c r="L91" s="86">
        <v>9.5</v>
      </c>
      <c r="M91" s="86"/>
      <c r="N91" s="86"/>
      <c r="O91" s="86"/>
      <c r="P91" s="86"/>
      <c r="Q91" s="86"/>
      <c r="R91" s="86"/>
      <c r="S91" s="86">
        <v>0.44</v>
      </c>
      <c r="T91" s="86">
        <v>0.42</v>
      </c>
      <c r="U91" s="86">
        <f t="shared" si="22"/>
        <v>0.43</v>
      </c>
      <c r="V91" s="86">
        <v>0.5</v>
      </c>
      <c r="W91" s="86">
        <f t="shared" si="23"/>
        <v>0.70201611810248421</v>
      </c>
      <c r="X91" s="86">
        <f t="shared" si="23"/>
        <v>1.1641259681057374</v>
      </c>
      <c r="Y91" s="86"/>
      <c r="Z91" s="86">
        <v>9</v>
      </c>
      <c r="AA91" s="86">
        <v>9</v>
      </c>
      <c r="AB91" s="86">
        <v>8</v>
      </c>
      <c r="AC91" s="86">
        <v>8</v>
      </c>
      <c r="AD91" s="86">
        <v>6</v>
      </c>
      <c r="AE91" s="86"/>
      <c r="AF91" s="86"/>
      <c r="AG91" s="86"/>
      <c r="AH91" s="86"/>
    </row>
    <row r="92" spans="1:34" x14ac:dyDescent="0.2">
      <c r="A92" s="87">
        <v>42598</v>
      </c>
      <c r="B92" s="86">
        <v>229</v>
      </c>
      <c r="C92" s="86" t="s">
        <v>1748</v>
      </c>
      <c r="D92" s="86" t="str">
        <f t="shared" si="16"/>
        <v>4</v>
      </c>
      <c r="E92" s="86" t="s">
        <v>1669</v>
      </c>
      <c r="F92" s="86" t="str">
        <f t="shared" si="17"/>
        <v>CL</v>
      </c>
      <c r="G92" s="86">
        <v>16</v>
      </c>
      <c r="H92" s="86">
        <v>15</v>
      </c>
      <c r="I92" s="86">
        <v>22.5</v>
      </c>
      <c r="J92" s="86">
        <v>22</v>
      </c>
      <c r="K92" s="86">
        <v>12</v>
      </c>
      <c r="L92" s="86">
        <v>12</v>
      </c>
      <c r="M92" s="86">
        <v>2.5</v>
      </c>
      <c r="N92" s="86">
        <v>2.5</v>
      </c>
      <c r="O92" s="86"/>
      <c r="P92" s="86"/>
      <c r="Q92" s="86"/>
      <c r="R92" s="86"/>
      <c r="S92" s="86">
        <v>0.44</v>
      </c>
      <c r="T92" s="86">
        <v>0.46</v>
      </c>
      <c r="U92" s="86">
        <f t="shared" si="22"/>
        <v>0.45</v>
      </c>
      <c r="V92" s="86">
        <v>0.51</v>
      </c>
      <c r="W92" s="86">
        <f t="shared" si="23"/>
        <v>0.81762998177960833</v>
      </c>
      <c r="X92" s="86">
        <f t="shared" si="23"/>
        <v>1.2440556074631184</v>
      </c>
      <c r="Y92" s="86"/>
      <c r="Z92" s="86">
        <v>8</v>
      </c>
      <c r="AA92" s="86">
        <v>8</v>
      </c>
      <c r="AB92" s="86">
        <v>6</v>
      </c>
      <c r="AC92" s="86">
        <v>4</v>
      </c>
      <c r="AD92" s="86">
        <v>5</v>
      </c>
      <c r="AE92" s="86"/>
      <c r="AF92" s="86"/>
      <c r="AG92" s="86"/>
      <c r="AH92" s="86"/>
    </row>
    <row r="93" spans="1:34" x14ac:dyDescent="0.2">
      <c r="A93" s="87">
        <v>42605</v>
      </c>
      <c r="B93" s="86">
        <v>236</v>
      </c>
      <c r="C93" s="86" t="s">
        <v>1748</v>
      </c>
      <c r="D93" s="86" t="str">
        <f t="shared" si="16"/>
        <v>4</v>
      </c>
      <c r="E93" s="86" t="s">
        <v>1669</v>
      </c>
      <c r="F93" s="86" t="str">
        <f t="shared" si="17"/>
        <v>CL</v>
      </c>
      <c r="G93" s="86">
        <v>16</v>
      </c>
      <c r="H93" s="86">
        <v>15</v>
      </c>
      <c r="I93" s="86">
        <v>22.5</v>
      </c>
      <c r="J93" s="86">
        <v>21.5</v>
      </c>
      <c r="K93" s="86">
        <v>12</v>
      </c>
      <c r="L93" s="86">
        <v>12</v>
      </c>
      <c r="M93" s="86">
        <v>2.5</v>
      </c>
      <c r="N93" s="86">
        <v>2.5</v>
      </c>
      <c r="O93" s="86"/>
      <c r="P93" s="86"/>
      <c r="Q93" s="86"/>
      <c r="R93" s="86"/>
      <c r="S93" s="86">
        <v>0.49</v>
      </c>
      <c r="T93" s="86">
        <v>0.46</v>
      </c>
      <c r="U93" s="86">
        <f t="shared" si="22"/>
        <v>0.47499999999999998</v>
      </c>
      <c r="V93" s="86">
        <v>0.53</v>
      </c>
      <c r="W93" s="86">
        <f t="shared" si="23"/>
        <v>0.98016302420454926</v>
      </c>
      <c r="X93" s="86">
        <f t="shared" si="23"/>
        <v>1.4153396250219665</v>
      </c>
      <c r="Y93" s="86"/>
      <c r="Z93" s="86">
        <v>8</v>
      </c>
      <c r="AA93" s="86">
        <v>5</v>
      </c>
      <c r="AB93" s="86">
        <v>6</v>
      </c>
      <c r="AC93" s="86">
        <v>2</v>
      </c>
      <c r="AD93" s="86">
        <v>3</v>
      </c>
      <c r="AE93" s="86"/>
      <c r="AF93" s="86"/>
      <c r="AG93" s="86"/>
      <c r="AH93" s="86"/>
    </row>
    <row r="94" spans="1:34" x14ac:dyDescent="0.2">
      <c r="A94" s="87">
        <v>42537</v>
      </c>
      <c r="B94" s="86">
        <v>168</v>
      </c>
      <c r="C94" s="86" t="s">
        <v>1749</v>
      </c>
      <c r="D94" s="86" t="str">
        <f t="shared" si="16"/>
        <v>4</v>
      </c>
      <c r="E94" s="86" t="s">
        <v>1669</v>
      </c>
      <c r="F94" s="86" t="str">
        <f t="shared" si="17"/>
        <v>CT</v>
      </c>
      <c r="G94" s="86">
        <v>20.5</v>
      </c>
      <c r="H94" s="86">
        <v>6</v>
      </c>
      <c r="I94" s="86">
        <v>13.5</v>
      </c>
      <c r="J94" s="86">
        <v>13.5</v>
      </c>
      <c r="K94" s="86">
        <v>16.5</v>
      </c>
      <c r="L94" s="86">
        <v>16.5</v>
      </c>
      <c r="M94" s="86"/>
      <c r="N94" s="86"/>
      <c r="O94" s="86"/>
      <c r="P94" s="86"/>
      <c r="Q94" s="86"/>
      <c r="R94" s="86"/>
      <c r="S94" s="86"/>
      <c r="T94" s="86"/>
      <c r="U94" s="86"/>
      <c r="V94" s="86"/>
      <c r="W94" s="86"/>
      <c r="X94" s="86"/>
      <c r="Y94" s="86"/>
      <c r="Z94" s="86"/>
      <c r="AA94" s="86"/>
      <c r="AB94" s="86"/>
      <c r="AC94" s="86"/>
      <c r="AD94" s="86"/>
      <c r="AE94" s="86"/>
      <c r="AF94" s="86"/>
      <c r="AG94" s="86"/>
      <c r="AH94" s="86"/>
    </row>
    <row r="95" spans="1:34" x14ac:dyDescent="0.2">
      <c r="A95" s="87">
        <v>42551</v>
      </c>
      <c r="B95" s="86">
        <v>182</v>
      </c>
      <c r="C95" s="86" t="s">
        <v>1749</v>
      </c>
      <c r="D95" s="86" t="str">
        <f t="shared" si="16"/>
        <v>4</v>
      </c>
      <c r="E95" s="86" t="s">
        <v>1669</v>
      </c>
      <c r="F95" s="86" t="str">
        <f t="shared" si="17"/>
        <v>CT</v>
      </c>
      <c r="G95" s="86">
        <v>20.5</v>
      </c>
      <c r="H95" s="86">
        <v>6</v>
      </c>
      <c r="I95" s="86">
        <v>13.5</v>
      </c>
      <c r="J95" s="86">
        <v>12.5</v>
      </c>
      <c r="K95" s="86">
        <v>18</v>
      </c>
      <c r="L95" s="86">
        <v>18</v>
      </c>
      <c r="M95" s="86"/>
      <c r="N95" s="86"/>
      <c r="O95" s="86"/>
      <c r="P95" s="86"/>
      <c r="Q95" s="86"/>
      <c r="R95" s="86"/>
      <c r="S95" s="86"/>
      <c r="T95" s="86"/>
      <c r="U95" s="86"/>
      <c r="V95" s="86"/>
      <c r="W95" s="86"/>
      <c r="X95" s="86"/>
      <c r="Y95" s="86"/>
      <c r="Z95" s="86">
        <v>10</v>
      </c>
      <c r="AA95" s="86">
        <v>10</v>
      </c>
      <c r="AB95" s="86">
        <v>10</v>
      </c>
      <c r="AC95" s="86">
        <v>10</v>
      </c>
      <c r="AD95" s="86"/>
      <c r="AE95" s="86"/>
      <c r="AF95" s="86"/>
      <c r="AG95" s="86"/>
      <c r="AH95" s="86"/>
    </row>
    <row r="96" spans="1:34" x14ac:dyDescent="0.2">
      <c r="A96" s="87">
        <v>42556</v>
      </c>
      <c r="B96" s="86">
        <v>187</v>
      </c>
      <c r="C96" s="86" t="s">
        <v>1749</v>
      </c>
      <c r="D96" s="86" t="str">
        <f t="shared" si="16"/>
        <v>4</v>
      </c>
      <c r="E96" s="86" t="s">
        <v>1669</v>
      </c>
      <c r="F96" s="86" t="str">
        <f t="shared" si="17"/>
        <v>CT</v>
      </c>
      <c r="G96" s="86">
        <v>20.5</v>
      </c>
      <c r="H96" s="86">
        <v>6</v>
      </c>
      <c r="I96" s="86">
        <v>13.5</v>
      </c>
      <c r="J96" s="86">
        <v>12.5</v>
      </c>
      <c r="K96" s="86">
        <v>19</v>
      </c>
      <c r="L96" s="86">
        <v>19</v>
      </c>
      <c r="M96" s="86">
        <v>0.5</v>
      </c>
      <c r="N96" s="86">
        <v>0.5</v>
      </c>
      <c r="O96" s="86"/>
      <c r="P96" s="86"/>
      <c r="Q96" s="86"/>
      <c r="R96" s="86"/>
      <c r="S96" s="86">
        <v>0.52</v>
      </c>
      <c r="T96" s="86">
        <v>0.47</v>
      </c>
      <c r="U96" s="86">
        <f t="shared" ref="U96:U102" si="24">AVERAGE(S96:T96)</f>
        <v>0.495</v>
      </c>
      <c r="V96" s="86">
        <v>0.49</v>
      </c>
      <c r="W96" s="86">
        <f t="shared" ref="W96:X102" si="25">11.898*(U96^(3.3534))</f>
        <v>1.125545455203536</v>
      </c>
      <c r="X96" s="86">
        <f t="shared" si="25"/>
        <v>1.0878712496986978</v>
      </c>
      <c r="Y96" s="86"/>
      <c r="Z96" s="86">
        <v>10</v>
      </c>
      <c r="AA96" s="86">
        <v>10</v>
      </c>
      <c r="AB96" s="86">
        <v>10</v>
      </c>
      <c r="AC96" s="86"/>
      <c r="AD96" s="86"/>
      <c r="AE96" s="86"/>
      <c r="AF96" s="86"/>
      <c r="AG96" s="86"/>
      <c r="AH96" s="86"/>
    </row>
    <row r="97" spans="1:34" x14ac:dyDescent="0.2">
      <c r="A97" s="87">
        <v>42563</v>
      </c>
      <c r="B97" s="86">
        <v>194</v>
      </c>
      <c r="C97" s="86" t="s">
        <v>1749</v>
      </c>
      <c r="D97" s="86" t="str">
        <f t="shared" si="16"/>
        <v>4</v>
      </c>
      <c r="E97" s="86" t="s">
        <v>1669</v>
      </c>
      <c r="F97" s="86" t="str">
        <f t="shared" si="17"/>
        <v>CT</v>
      </c>
      <c r="G97" s="86">
        <v>20.5</v>
      </c>
      <c r="H97" s="86">
        <v>6</v>
      </c>
      <c r="I97" s="86">
        <v>13.5</v>
      </c>
      <c r="J97" s="86">
        <v>12.5</v>
      </c>
      <c r="K97" s="86">
        <v>19</v>
      </c>
      <c r="L97" s="86">
        <v>19</v>
      </c>
      <c r="M97" s="86">
        <v>3.5</v>
      </c>
      <c r="N97" s="86">
        <v>3.5</v>
      </c>
      <c r="O97" s="86"/>
      <c r="P97" s="86"/>
      <c r="Q97" s="86"/>
      <c r="R97" s="86"/>
      <c r="S97" s="86">
        <v>0.48</v>
      </c>
      <c r="T97" s="86">
        <v>0.5</v>
      </c>
      <c r="U97" s="86">
        <f t="shared" si="24"/>
        <v>0.49</v>
      </c>
      <c r="V97" s="86">
        <v>0.49</v>
      </c>
      <c r="W97" s="86">
        <f t="shared" si="25"/>
        <v>1.0878712496986978</v>
      </c>
      <c r="X97" s="86">
        <f t="shared" si="25"/>
        <v>1.0878712496986978</v>
      </c>
      <c r="Y97" s="86"/>
      <c r="Z97" s="86">
        <v>10</v>
      </c>
      <c r="AA97" s="86">
        <v>8</v>
      </c>
      <c r="AB97" s="86">
        <v>10</v>
      </c>
      <c r="AC97" s="86"/>
      <c r="AD97" s="86">
        <v>10</v>
      </c>
      <c r="AE97" s="86"/>
      <c r="AF97" s="86"/>
      <c r="AG97" s="86"/>
      <c r="AH97" s="86"/>
    </row>
    <row r="98" spans="1:34" x14ac:dyDescent="0.2">
      <c r="A98" s="87">
        <v>42571</v>
      </c>
      <c r="B98" s="86">
        <v>202</v>
      </c>
      <c r="C98" s="86" t="s">
        <v>1749</v>
      </c>
      <c r="D98" s="86" t="str">
        <f t="shared" si="16"/>
        <v>4</v>
      </c>
      <c r="E98" s="86" t="s">
        <v>1669</v>
      </c>
      <c r="F98" s="86" t="str">
        <f t="shared" si="17"/>
        <v>CT</v>
      </c>
      <c r="G98" s="86">
        <v>20.5</v>
      </c>
      <c r="H98" s="86">
        <v>6</v>
      </c>
      <c r="I98" s="86">
        <v>13.5</v>
      </c>
      <c r="J98" s="86">
        <v>12</v>
      </c>
      <c r="K98" s="86">
        <v>19</v>
      </c>
      <c r="L98" s="86">
        <v>19</v>
      </c>
      <c r="M98" s="86">
        <v>5</v>
      </c>
      <c r="N98" s="86">
        <v>5</v>
      </c>
      <c r="O98" s="86"/>
      <c r="P98" s="86"/>
      <c r="Q98" s="86"/>
      <c r="R98" s="86"/>
      <c r="S98" s="86">
        <v>0.45</v>
      </c>
      <c r="T98" s="86">
        <v>0.52</v>
      </c>
      <c r="U98" s="86">
        <f t="shared" si="24"/>
        <v>0.48499999999999999</v>
      </c>
      <c r="V98" s="86">
        <v>0.49</v>
      </c>
      <c r="W98" s="86">
        <f t="shared" si="25"/>
        <v>1.0510909839652229</v>
      </c>
      <c r="X98" s="86">
        <f t="shared" si="25"/>
        <v>1.0878712496986978</v>
      </c>
      <c r="Y98" s="86"/>
      <c r="Z98" s="86">
        <v>9</v>
      </c>
      <c r="AA98" s="86">
        <v>8</v>
      </c>
      <c r="AB98" s="86">
        <v>8</v>
      </c>
      <c r="AC98" s="86">
        <v>8</v>
      </c>
      <c r="AD98" s="86">
        <v>8</v>
      </c>
      <c r="AE98" s="86"/>
      <c r="AF98" s="86"/>
      <c r="AG98" s="86"/>
      <c r="AH98" s="86"/>
    </row>
    <row r="99" spans="1:34" x14ac:dyDescent="0.2">
      <c r="A99" s="87">
        <v>42580</v>
      </c>
      <c r="B99" s="86">
        <v>211</v>
      </c>
      <c r="C99" s="86" t="s">
        <v>1749</v>
      </c>
      <c r="D99" s="86" t="str">
        <f t="shared" si="16"/>
        <v>4</v>
      </c>
      <c r="E99" s="86" t="s">
        <v>1669</v>
      </c>
      <c r="F99" s="86" t="str">
        <f t="shared" si="17"/>
        <v>CT</v>
      </c>
      <c r="G99" s="86">
        <v>20.5</v>
      </c>
      <c r="H99" s="86">
        <v>0</v>
      </c>
      <c r="I99" s="86">
        <v>13.5</v>
      </c>
      <c r="J99" s="86">
        <v>12</v>
      </c>
      <c r="K99" s="86">
        <v>19</v>
      </c>
      <c r="L99" s="86">
        <v>19</v>
      </c>
      <c r="M99" s="86">
        <v>7</v>
      </c>
      <c r="N99" s="86">
        <v>7</v>
      </c>
      <c r="O99" s="86"/>
      <c r="P99" s="86"/>
      <c r="Q99" s="86"/>
      <c r="R99" s="86"/>
      <c r="S99" s="86">
        <v>0.48</v>
      </c>
      <c r="T99" s="86">
        <v>0.48</v>
      </c>
      <c r="U99" s="86">
        <f t="shared" si="24"/>
        <v>0.48</v>
      </c>
      <c r="V99" s="86">
        <v>0.48</v>
      </c>
      <c r="W99" s="86">
        <f t="shared" si="25"/>
        <v>1.0151923348970988</v>
      </c>
      <c r="X99" s="86">
        <f t="shared" si="25"/>
        <v>1.0151923348970988</v>
      </c>
      <c r="Y99" s="86"/>
      <c r="Z99" s="86">
        <v>7</v>
      </c>
      <c r="AA99" s="86">
        <v>7</v>
      </c>
      <c r="AB99" s="86">
        <v>7</v>
      </c>
      <c r="AC99" s="86">
        <v>7</v>
      </c>
      <c r="AD99" s="86">
        <v>6</v>
      </c>
      <c r="AE99" s="86"/>
      <c r="AF99" s="86"/>
      <c r="AG99" s="86"/>
      <c r="AH99" s="86"/>
    </row>
    <row r="100" spans="1:34" x14ac:dyDescent="0.2">
      <c r="A100" s="87">
        <v>42586</v>
      </c>
      <c r="B100" s="86">
        <v>217</v>
      </c>
      <c r="C100" s="86" t="s">
        <v>1749</v>
      </c>
      <c r="D100" s="86" t="str">
        <f t="shared" si="16"/>
        <v>4</v>
      </c>
      <c r="E100" s="86" t="s">
        <v>1669</v>
      </c>
      <c r="F100" s="86" t="str">
        <f t="shared" si="17"/>
        <v>CT</v>
      </c>
      <c r="G100" s="86"/>
      <c r="H100" s="86"/>
      <c r="I100" s="86">
        <v>13.5</v>
      </c>
      <c r="J100" s="86">
        <v>12</v>
      </c>
      <c r="K100" s="86">
        <v>19</v>
      </c>
      <c r="L100" s="86">
        <v>18.5</v>
      </c>
      <c r="M100" s="86">
        <v>9</v>
      </c>
      <c r="N100" s="86">
        <v>9</v>
      </c>
      <c r="O100" s="86"/>
      <c r="P100" s="86"/>
      <c r="Q100" s="86"/>
      <c r="R100" s="86"/>
      <c r="S100" s="86">
        <v>0.46</v>
      </c>
      <c r="T100" s="86">
        <v>0.51</v>
      </c>
      <c r="U100" s="86">
        <f t="shared" si="24"/>
        <v>0.48499999999999999</v>
      </c>
      <c r="V100" s="86">
        <v>0.48</v>
      </c>
      <c r="W100" s="86">
        <f t="shared" si="25"/>
        <v>1.0510909839652229</v>
      </c>
      <c r="X100" s="86">
        <f t="shared" si="25"/>
        <v>1.0151923348970988</v>
      </c>
      <c r="Y100" s="86"/>
      <c r="Z100" s="86">
        <v>8</v>
      </c>
      <c r="AA100" s="86">
        <v>7</v>
      </c>
      <c r="AB100" s="86">
        <v>8</v>
      </c>
      <c r="AC100" s="86"/>
      <c r="AD100" s="86">
        <v>8</v>
      </c>
      <c r="AE100" s="86"/>
      <c r="AF100" s="86"/>
      <c r="AG100" s="86"/>
      <c r="AH100" s="86"/>
    </row>
    <row r="101" spans="1:34" x14ac:dyDescent="0.2">
      <c r="A101" s="87">
        <v>42598</v>
      </c>
      <c r="B101" s="86">
        <v>229</v>
      </c>
      <c r="C101" s="86" t="s">
        <v>1749</v>
      </c>
      <c r="D101" s="86" t="str">
        <f t="shared" si="16"/>
        <v>4</v>
      </c>
      <c r="E101" s="86" t="s">
        <v>1669</v>
      </c>
      <c r="F101" s="86" t="str">
        <f t="shared" si="17"/>
        <v>CT</v>
      </c>
      <c r="G101" s="86"/>
      <c r="H101" s="86"/>
      <c r="I101" s="86">
        <v>13.5</v>
      </c>
      <c r="J101" s="86">
        <v>11</v>
      </c>
      <c r="K101" s="86">
        <v>19</v>
      </c>
      <c r="L101" s="86">
        <v>18.5</v>
      </c>
      <c r="M101" s="86">
        <v>9</v>
      </c>
      <c r="N101" s="86">
        <v>9</v>
      </c>
      <c r="O101" s="86">
        <v>1</v>
      </c>
      <c r="P101" s="86">
        <v>1</v>
      </c>
      <c r="Q101" s="86"/>
      <c r="R101" s="86"/>
      <c r="S101" s="86">
        <v>0.45</v>
      </c>
      <c r="T101" s="86">
        <v>0.48</v>
      </c>
      <c r="U101" s="86">
        <f t="shared" si="24"/>
        <v>0.46499999999999997</v>
      </c>
      <c r="V101" s="86">
        <v>0.47</v>
      </c>
      <c r="W101" s="86">
        <f t="shared" si="25"/>
        <v>0.91266353068140194</v>
      </c>
      <c r="X101" s="86">
        <f t="shared" si="25"/>
        <v>0.94599081871535851</v>
      </c>
      <c r="Y101" s="86"/>
      <c r="Z101" s="86">
        <v>7</v>
      </c>
      <c r="AA101" s="86">
        <v>8</v>
      </c>
      <c r="AB101" s="86">
        <v>7</v>
      </c>
      <c r="AC101" s="86"/>
      <c r="AD101" s="86">
        <v>3</v>
      </c>
      <c r="AE101" s="86"/>
      <c r="AF101" s="86"/>
      <c r="AG101" s="86"/>
      <c r="AH101" s="86"/>
    </row>
    <row r="102" spans="1:34" x14ac:dyDescent="0.2">
      <c r="A102" s="87">
        <v>42605</v>
      </c>
      <c r="B102" s="86">
        <v>236</v>
      </c>
      <c r="C102" s="86" t="s">
        <v>1749</v>
      </c>
      <c r="D102" s="86" t="str">
        <f t="shared" si="16"/>
        <v>4</v>
      </c>
      <c r="E102" s="86" t="s">
        <v>1669</v>
      </c>
      <c r="F102" s="86" t="str">
        <f t="shared" si="17"/>
        <v>CT</v>
      </c>
      <c r="G102" s="86"/>
      <c r="H102" s="86"/>
      <c r="I102" s="86">
        <v>13.5</v>
      </c>
      <c r="J102" s="86">
        <v>7</v>
      </c>
      <c r="K102" s="86">
        <v>19</v>
      </c>
      <c r="L102" s="86">
        <v>17.5</v>
      </c>
      <c r="M102" s="86">
        <v>9</v>
      </c>
      <c r="N102" s="86">
        <v>9</v>
      </c>
      <c r="O102" s="86">
        <v>1</v>
      </c>
      <c r="P102" s="86">
        <v>1</v>
      </c>
      <c r="Q102" s="86"/>
      <c r="R102" s="86"/>
      <c r="S102" s="86">
        <v>0.47</v>
      </c>
      <c r="T102" s="86">
        <v>0.51</v>
      </c>
      <c r="U102" s="86">
        <f t="shared" si="24"/>
        <v>0.49</v>
      </c>
      <c r="V102" s="86">
        <v>0.48</v>
      </c>
      <c r="W102" s="86">
        <f t="shared" si="25"/>
        <v>1.0878712496986978</v>
      </c>
      <c r="X102" s="86">
        <f t="shared" si="25"/>
        <v>1.0151923348970988</v>
      </c>
      <c r="Y102" s="86"/>
      <c r="Z102" s="86">
        <v>7</v>
      </c>
      <c r="AA102" s="86">
        <v>6</v>
      </c>
      <c r="AB102" s="86">
        <v>6</v>
      </c>
      <c r="AC102" s="86"/>
      <c r="AD102" s="86">
        <v>1</v>
      </c>
      <c r="AE102" s="86"/>
      <c r="AF102" s="86"/>
      <c r="AG102" s="86"/>
      <c r="AH102" s="86"/>
    </row>
    <row r="103" spans="1:34" x14ac:dyDescent="0.2">
      <c r="A103" s="87">
        <v>42537</v>
      </c>
      <c r="B103" s="86">
        <v>168</v>
      </c>
      <c r="C103" s="86" t="s">
        <v>1750</v>
      </c>
      <c r="D103" s="86" t="str">
        <f t="shared" si="16"/>
        <v>4</v>
      </c>
      <c r="E103" s="86" t="s">
        <v>1669</v>
      </c>
      <c r="F103" s="86" t="str">
        <f t="shared" si="17"/>
        <v>SH</v>
      </c>
      <c r="G103" s="86">
        <v>20</v>
      </c>
      <c r="H103" s="86">
        <v>3</v>
      </c>
      <c r="I103" s="86">
        <v>13</v>
      </c>
      <c r="J103" s="86">
        <v>13</v>
      </c>
      <c r="K103" s="86">
        <v>13</v>
      </c>
      <c r="L103" s="86">
        <v>13</v>
      </c>
      <c r="M103" s="86"/>
      <c r="N103" s="86"/>
      <c r="O103" s="86"/>
      <c r="P103" s="86"/>
      <c r="Q103" s="86"/>
      <c r="R103" s="86"/>
      <c r="S103" s="86"/>
      <c r="T103" s="86"/>
      <c r="U103" s="86"/>
      <c r="V103" s="86"/>
      <c r="W103" s="86"/>
      <c r="X103" s="86"/>
      <c r="Y103" s="86"/>
      <c r="Z103" s="86"/>
      <c r="AA103" s="86"/>
      <c r="AB103" s="86"/>
      <c r="AC103" s="86"/>
      <c r="AD103" s="86"/>
      <c r="AE103" s="86"/>
      <c r="AF103" s="86"/>
      <c r="AG103" s="86"/>
      <c r="AH103" s="86"/>
    </row>
    <row r="104" spans="1:34" x14ac:dyDescent="0.2">
      <c r="A104" s="87">
        <v>42551</v>
      </c>
      <c r="B104" s="86">
        <v>182</v>
      </c>
      <c r="C104" s="86" t="s">
        <v>1750</v>
      </c>
      <c r="D104" s="86" t="str">
        <f t="shared" si="16"/>
        <v>4</v>
      </c>
      <c r="E104" s="86" t="s">
        <v>1669</v>
      </c>
      <c r="F104" s="86" t="str">
        <f t="shared" si="17"/>
        <v>SH</v>
      </c>
      <c r="G104" s="86">
        <v>18</v>
      </c>
      <c r="H104" s="86">
        <v>0</v>
      </c>
      <c r="I104" s="86">
        <v>13</v>
      </c>
      <c r="J104" s="86">
        <v>12</v>
      </c>
      <c r="K104" s="86">
        <v>14</v>
      </c>
      <c r="L104" s="86">
        <v>14</v>
      </c>
      <c r="M104" s="86"/>
      <c r="N104" s="86"/>
      <c r="O104" s="86"/>
      <c r="P104" s="86"/>
      <c r="Q104" s="86"/>
      <c r="R104" s="86"/>
      <c r="S104" s="86"/>
      <c r="T104" s="86"/>
      <c r="U104" s="86"/>
      <c r="V104" s="86"/>
      <c r="W104" s="86"/>
      <c r="X104" s="86"/>
      <c r="Y104" s="86"/>
      <c r="Z104" s="86">
        <v>10</v>
      </c>
      <c r="AA104" s="86">
        <v>10</v>
      </c>
      <c r="AB104" s="86">
        <v>10</v>
      </c>
      <c r="AC104" s="86"/>
      <c r="AD104" s="86">
        <v>10</v>
      </c>
      <c r="AE104" s="86"/>
      <c r="AF104" s="86"/>
      <c r="AG104" s="86"/>
      <c r="AH104" s="86"/>
    </row>
    <row r="105" spans="1:34" x14ac:dyDescent="0.2">
      <c r="A105" s="87">
        <v>42556</v>
      </c>
      <c r="B105" s="86">
        <v>187</v>
      </c>
      <c r="C105" s="86" t="s">
        <v>1750</v>
      </c>
      <c r="D105" s="86" t="str">
        <f t="shared" si="16"/>
        <v>4</v>
      </c>
      <c r="E105" s="86" t="s">
        <v>1669</v>
      </c>
      <c r="F105" s="86" t="str">
        <f t="shared" si="17"/>
        <v>SH</v>
      </c>
      <c r="G105" s="86"/>
      <c r="H105" s="86"/>
      <c r="I105" s="86">
        <v>13</v>
      </c>
      <c r="J105" s="86">
        <v>12</v>
      </c>
      <c r="K105" s="86">
        <v>15.5</v>
      </c>
      <c r="L105" s="86">
        <v>15.5</v>
      </c>
      <c r="M105" s="86"/>
      <c r="N105" s="86"/>
      <c r="O105" s="86"/>
      <c r="P105" s="86"/>
      <c r="Q105" s="86"/>
      <c r="R105" s="86"/>
      <c r="S105" s="86">
        <v>0.5</v>
      </c>
      <c r="T105" s="86">
        <v>0.51</v>
      </c>
      <c r="U105" s="86">
        <f t="shared" ref="U105:U111" si="26">AVERAGE(S105:T105)</f>
        <v>0.505</v>
      </c>
      <c r="V105" s="86">
        <v>0.47</v>
      </c>
      <c r="W105" s="86">
        <f t="shared" ref="W105:X111" si="27">11.898*(U105^(3.3534))</f>
        <v>1.2036252002599823</v>
      </c>
      <c r="X105" s="86">
        <f t="shared" si="27"/>
        <v>0.94599081871535851</v>
      </c>
      <c r="Y105" s="86"/>
      <c r="Z105" s="86">
        <v>10</v>
      </c>
      <c r="AA105" s="86">
        <v>10</v>
      </c>
      <c r="AB105" s="86">
        <v>10</v>
      </c>
      <c r="AC105" s="86"/>
      <c r="AD105" s="86">
        <v>10</v>
      </c>
      <c r="AE105" s="86"/>
      <c r="AF105" s="86"/>
      <c r="AG105" s="86"/>
      <c r="AH105" s="86"/>
    </row>
    <row r="106" spans="1:34" x14ac:dyDescent="0.2">
      <c r="A106" s="87">
        <v>42563</v>
      </c>
      <c r="B106" s="86">
        <v>194</v>
      </c>
      <c r="C106" s="86" t="s">
        <v>1750</v>
      </c>
      <c r="D106" s="86" t="str">
        <f t="shared" si="16"/>
        <v>4</v>
      </c>
      <c r="E106" s="86" t="s">
        <v>1669</v>
      </c>
      <c r="F106" s="86" t="str">
        <f t="shared" si="17"/>
        <v>SH</v>
      </c>
      <c r="G106" s="86"/>
      <c r="H106" s="86"/>
      <c r="I106" s="86">
        <v>13</v>
      </c>
      <c r="J106" s="86">
        <v>12</v>
      </c>
      <c r="K106" s="86">
        <v>16</v>
      </c>
      <c r="L106" s="86">
        <v>16</v>
      </c>
      <c r="M106" s="86"/>
      <c r="N106" s="86"/>
      <c r="O106" s="86"/>
      <c r="P106" s="86"/>
      <c r="Q106" s="86"/>
      <c r="R106" s="86"/>
      <c r="S106" s="86">
        <v>0.56999999999999995</v>
      </c>
      <c r="T106" s="86">
        <v>0.52</v>
      </c>
      <c r="U106" s="86">
        <f t="shared" si="26"/>
        <v>0.54499999999999993</v>
      </c>
      <c r="V106" s="86">
        <v>0.56000000000000005</v>
      </c>
      <c r="W106" s="86">
        <f t="shared" si="27"/>
        <v>1.5541967459091754</v>
      </c>
      <c r="X106" s="86">
        <f t="shared" si="27"/>
        <v>1.7023454502226976</v>
      </c>
      <c r="Y106" s="86"/>
      <c r="Z106" s="86">
        <v>10</v>
      </c>
      <c r="AA106" s="86">
        <v>8</v>
      </c>
      <c r="AB106" s="86">
        <v>10</v>
      </c>
      <c r="AC106" s="86"/>
      <c r="AD106" s="86">
        <v>10</v>
      </c>
      <c r="AE106" s="86"/>
      <c r="AF106" s="86"/>
      <c r="AG106" s="86"/>
      <c r="AH106" s="86"/>
    </row>
    <row r="107" spans="1:34" x14ac:dyDescent="0.2">
      <c r="A107" s="87">
        <v>42571</v>
      </c>
      <c r="B107" s="86">
        <v>202</v>
      </c>
      <c r="C107" s="86" t="s">
        <v>1750</v>
      </c>
      <c r="D107" s="86" t="str">
        <f t="shared" si="16"/>
        <v>4</v>
      </c>
      <c r="E107" s="86" t="s">
        <v>1669</v>
      </c>
      <c r="F107" s="86" t="str">
        <f t="shared" si="17"/>
        <v>SH</v>
      </c>
      <c r="G107" s="86"/>
      <c r="H107" s="86"/>
      <c r="I107" s="86">
        <v>13</v>
      </c>
      <c r="J107" s="86">
        <v>12</v>
      </c>
      <c r="K107" s="86">
        <v>17.5</v>
      </c>
      <c r="L107" s="86">
        <v>17.5</v>
      </c>
      <c r="M107" s="86"/>
      <c r="N107" s="86"/>
      <c r="O107" s="86"/>
      <c r="P107" s="86"/>
      <c r="Q107" s="86"/>
      <c r="R107" s="86"/>
      <c r="S107" s="86">
        <v>0.59</v>
      </c>
      <c r="T107" s="86">
        <v>0.56999999999999995</v>
      </c>
      <c r="U107" s="86">
        <f t="shared" si="26"/>
        <v>0.57999999999999996</v>
      </c>
      <c r="V107" s="86">
        <v>0.54</v>
      </c>
      <c r="W107" s="86">
        <f t="shared" si="27"/>
        <v>1.9149321834042425</v>
      </c>
      <c r="X107" s="86">
        <f t="shared" si="27"/>
        <v>1.506895717968777</v>
      </c>
      <c r="Y107" s="86"/>
      <c r="Z107" s="86">
        <v>9</v>
      </c>
      <c r="AA107" s="86">
        <v>8</v>
      </c>
      <c r="AB107" s="86">
        <v>9</v>
      </c>
      <c r="AC107" s="86"/>
      <c r="AD107" s="86">
        <v>8</v>
      </c>
      <c r="AE107" s="86"/>
      <c r="AF107" s="86"/>
      <c r="AG107" s="86"/>
      <c r="AH107" s="86"/>
    </row>
    <row r="108" spans="1:34" x14ac:dyDescent="0.2">
      <c r="A108" s="87">
        <v>42580</v>
      </c>
      <c r="B108" s="86">
        <v>211</v>
      </c>
      <c r="C108" s="86" t="s">
        <v>1750</v>
      </c>
      <c r="D108" s="86" t="str">
        <f t="shared" si="16"/>
        <v>4</v>
      </c>
      <c r="E108" s="86" t="s">
        <v>1669</v>
      </c>
      <c r="F108" s="86" t="str">
        <f t="shared" si="17"/>
        <v>SH</v>
      </c>
      <c r="G108" s="86"/>
      <c r="H108" s="86"/>
      <c r="I108" s="86">
        <v>13</v>
      </c>
      <c r="J108" s="86">
        <v>11</v>
      </c>
      <c r="K108" s="86">
        <v>17.5</v>
      </c>
      <c r="L108" s="86">
        <v>17.5</v>
      </c>
      <c r="M108" s="86"/>
      <c r="N108" s="86"/>
      <c r="O108" s="86"/>
      <c r="P108" s="86"/>
      <c r="Q108" s="86"/>
      <c r="R108" s="86"/>
      <c r="S108" s="86">
        <v>0.54</v>
      </c>
      <c r="T108" s="86">
        <v>0.56999999999999995</v>
      </c>
      <c r="U108" s="86">
        <f t="shared" si="26"/>
        <v>0.55499999999999994</v>
      </c>
      <c r="V108" s="86">
        <v>0.53</v>
      </c>
      <c r="W108" s="86">
        <f t="shared" si="27"/>
        <v>1.6519087522607567</v>
      </c>
      <c r="X108" s="86">
        <f t="shared" si="27"/>
        <v>1.4153396250219665</v>
      </c>
      <c r="Y108" s="86"/>
      <c r="Z108" s="86">
        <v>8</v>
      </c>
      <c r="AA108" s="86">
        <v>8</v>
      </c>
      <c r="AB108" s="86">
        <v>8</v>
      </c>
      <c r="AC108" s="86"/>
      <c r="AD108" s="86">
        <v>7</v>
      </c>
      <c r="AE108" s="86"/>
      <c r="AF108" s="86"/>
      <c r="AG108" s="86"/>
      <c r="AH108" s="86"/>
    </row>
    <row r="109" spans="1:34" x14ac:dyDescent="0.2">
      <c r="A109" s="87">
        <v>42586</v>
      </c>
      <c r="B109" s="86">
        <v>217</v>
      </c>
      <c r="C109" s="86" t="s">
        <v>1750</v>
      </c>
      <c r="D109" s="86" t="str">
        <f t="shared" si="16"/>
        <v>4</v>
      </c>
      <c r="E109" s="86" t="s">
        <v>1669</v>
      </c>
      <c r="F109" s="86" t="str">
        <f t="shared" si="17"/>
        <v>SH</v>
      </c>
      <c r="G109" s="86"/>
      <c r="H109" s="86"/>
      <c r="I109" s="86">
        <v>13</v>
      </c>
      <c r="J109" s="86">
        <v>11</v>
      </c>
      <c r="K109" s="86">
        <v>17.5</v>
      </c>
      <c r="L109" s="86">
        <v>17.5</v>
      </c>
      <c r="M109" s="86">
        <v>1</v>
      </c>
      <c r="N109" s="86">
        <v>1</v>
      </c>
      <c r="O109" s="86"/>
      <c r="P109" s="86"/>
      <c r="Q109" s="86"/>
      <c r="R109" s="86"/>
      <c r="S109" s="86">
        <v>0.56999999999999995</v>
      </c>
      <c r="T109" s="86">
        <v>0.62</v>
      </c>
      <c r="U109" s="86">
        <f t="shared" si="26"/>
        <v>0.59499999999999997</v>
      </c>
      <c r="V109" s="86">
        <v>0.53</v>
      </c>
      <c r="W109" s="86">
        <f t="shared" si="27"/>
        <v>2.0861193789485584</v>
      </c>
      <c r="X109" s="86">
        <f t="shared" si="27"/>
        <v>1.4153396250219665</v>
      </c>
      <c r="Y109" s="86"/>
      <c r="Z109" s="86">
        <v>8</v>
      </c>
      <c r="AA109" s="86">
        <v>7</v>
      </c>
      <c r="AB109" s="86">
        <v>8</v>
      </c>
      <c r="AC109" s="86"/>
      <c r="AD109" s="86">
        <v>7</v>
      </c>
      <c r="AE109" s="86"/>
      <c r="AF109" s="86"/>
      <c r="AG109" s="86"/>
      <c r="AH109" s="86"/>
    </row>
    <row r="110" spans="1:34" x14ac:dyDescent="0.2">
      <c r="A110" s="87">
        <v>42598</v>
      </c>
      <c r="B110" s="86">
        <v>229</v>
      </c>
      <c r="C110" s="86" t="s">
        <v>1750</v>
      </c>
      <c r="D110" s="86" t="str">
        <f t="shared" si="16"/>
        <v>4</v>
      </c>
      <c r="E110" s="86" t="s">
        <v>1669</v>
      </c>
      <c r="F110" s="86" t="str">
        <f t="shared" si="17"/>
        <v>SH</v>
      </c>
      <c r="G110" s="86"/>
      <c r="H110" s="86"/>
      <c r="I110" s="86">
        <v>13</v>
      </c>
      <c r="J110" s="86">
        <v>8.5</v>
      </c>
      <c r="K110" s="86">
        <v>17.5</v>
      </c>
      <c r="L110" s="86">
        <v>17.5</v>
      </c>
      <c r="M110" s="86">
        <v>2</v>
      </c>
      <c r="N110" s="86">
        <v>2</v>
      </c>
      <c r="O110" s="86"/>
      <c r="P110" s="86"/>
      <c r="Q110" s="86"/>
      <c r="R110" s="86"/>
      <c r="S110" s="86">
        <v>0.56000000000000005</v>
      </c>
      <c r="T110" s="86">
        <v>0.56000000000000005</v>
      </c>
      <c r="U110" s="86">
        <f t="shared" si="26"/>
        <v>0.56000000000000005</v>
      </c>
      <c r="V110" s="86">
        <v>0.53</v>
      </c>
      <c r="W110" s="86">
        <f t="shared" si="27"/>
        <v>1.7023454502226976</v>
      </c>
      <c r="X110" s="86">
        <f t="shared" si="27"/>
        <v>1.4153396250219665</v>
      </c>
      <c r="Y110" s="86"/>
      <c r="Z110" s="86">
        <v>7</v>
      </c>
      <c r="AA110" s="86">
        <v>7</v>
      </c>
      <c r="AB110" s="86">
        <v>8</v>
      </c>
      <c r="AC110" s="86"/>
      <c r="AD110" s="86">
        <v>5</v>
      </c>
      <c r="AE110" s="86"/>
      <c r="AF110" s="86"/>
      <c r="AG110" s="86"/>
      <c r="AH110" s="86"/>
    </row>
    <row r="111" spans="1:34" x14ac:dyDescent="0.2">
      <c r="A111" s="87">
        <v>42605</v>
      </c>
      <c r="B111" s="86">
        <v>236</v>
      </c>
      <c r="C111" s="86" t="s">
        <v>1750</v>
      </c>
      <c r="D111" s="86" t="str">
        <f t="shared" si="16"/>
        <v>4</v>
      </c>
      <c r="E111" s="86" t="s">
        <v>1669</v>
      </c>
      <c r="F111" s="86" t="str">
        <f t="shared" si="17"/>
        <v>SH</v>
      </c>
      <c r="G111" s="86"/>
      <c r="H111" s="86"/>
      <c r="I111" s="86">
        <v>13</v>
      </c>
      <c r="J111" s="86">
        <v>8.5</v>
      </c>
      <c r="K111" s="86">
        <v>17.5</v>
      </c>
      <c r="L111" s="86">
        <v>17.5</v>
      </c>
      <c r="M111" s="86">
        <v>2</v>
      </c>
      <c r="N111" s="86">
        <v>2</v>
      </c>
      <c r="O111" s="86"/>
      <c r="P111" s="86"/>
      <c r="Q111" s="86"/>
      <c r="R111" s="86"/>
      <c r="S111" s="86">
        <v>0.57999999999999996</v>
      </c>
      <c r="T111" s="86">
        <v>0.56000000000000005</v>
      </c>
      <c r="U111" s="86">
        <f t="shared" si="26"/>
        <v>0.57000000000000006</v>
      </c>
      <c r="V111" s="86">
        <v>0.52</v>
      </c>
      <c r="W111" s="86">
        <f t="shared" si="27"/>
        <v>1.806444843021042</v>
      </c>
      <c r="X111" s="86">
        <f t="shared" si="27"/>
        <v>1.3277599882279214</v>
      </c>
      <c r="Y111" s="86"/>
      <c r="Z111" s="86">
        <v>7</v>
      </c>
      <c r="AA111" s="86">
        <v>7</v>
      </c>
      <c r="AB111" s="86">
        <v>8</v>
      </c>
      <c r="AC111" s="86"/>
      <c r="AD111" s="86">
        <v>5</v>
      </c>
      <c r="AE111" s="86"/>
      <c r="AF111" s="86"/>
      <c r="AG111" s="86"/>
      <c r="AH111" s="86"/>
    </row>
    <row r="112" spans="1:34" x14ac:dyDescent="0.2">
      <c r="A112" s="87">
        <v>42537</v>
      </c>
      <c r="B112" s="86">
        <v>168</v>
      </c>
      <c r="C112" s="86" t="s">
        <v>1751</v>
      </c>
      <c r="D112" s="86" t="str">
        <f t="shared" si="16"/>
        <v>5</v>
      </c>
      <c r="E112" s="86" t="s">
        <v>1669</v>
      </c>
      <c r="F112" s="86" t="str">
        <f t="shared" si="17"/>
        <v>CL</v>
      </c>
      <c r="G112" s="86">
        <v>19</v>
      </c>
      <c r="H112" s="86">
        <v>3</v>
      </c>
      <c r="I112" s="86">
        <v>16.5</v>
      </c>
      <c r="J112" s="86">
        <v>15</v>
      </c>
      <c r="K112" s="86">
        <v>16</v>
      </c>
      <c r="L112" s="86">
        <v>16</v>
      </c>
      <c r="M112" s="86"/>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x14ac:dyDescent="0.2">
      <c r="A113" s="87">
        <v>42551</v>
      </c>
      <c r="B113" s="86">
        <v>182</v>
      </c>
      <c r="C113" s="86" t="s">
        <v>1751</v>
      </c>
      <c r="D113" s="86" t="str">
        <f t="shared" si="16"/>
        <v>5</v>
      </c>
      <c r="E113" s="86" t="s">
        <v>1669</v>
      </c>
      <c r="F113" s="86" t="str">
        <f t="shared" si="17"/>
        <v>CL</v>
      </c>
      <c r="G113" s="86">
        <v>19</v>
      </c>
      <c r="H113" s="86">
        <v>3</v>
      </c>
      <c r="I113" s="86">
        <v>16.5</v>
      </c>
      <c r="J113" s="86">
        <v>14.5</v>
      </c>
      <c r="K113" s="86">
        <v>19</v>
      </c>
      <c r="L113" s="86">
        <v>19</v>
      </c>
      <c r="M113" s="86"/>
      <c r="N113" s="86"/>
      <c r="O113" s="86"/>
      <c r="P113" s="86"/>
      <c r="Q113" s="86"/>
      <c r="R113" s="86"/>
      <c r="S113" s="86"/>
      <c r="T113" s="86"/>
      <c r="U113" s="86"/>
      <c r="V113" s="86"/>
      <c r="W113" s="86"/>
      <c r="X113" s="86"/>
      <c r="Y113" s="86"/>
      <c r="Z113" s="86">
        <v>10</v>
      </c>
      <c r="AA113" s="86">
        <v>10</v>
      </c>
      <c r="AB113" s="86">
        <v>10</v>
      </c>
      <c r="AC113" s="86">
        <v>10</v>
      </c>
      <c r="AD113" s="86"/>
      <c r="AE113" s="86"/>
      <c r="AF113" s="86"/>
      <c r="AG113" s="86"/>
      <c r="AH113" s="86"/>
    </row>
    <row r="114" spans="1:34" x14ac:dyDescent="0.2">
      <c r="A114" s="87">
        <v>42556</v>
      </c>
      <c r="B114" s="86">
        <v>187</v>
      </c>
      <c r="C114" s="86" t="s">
        <v>1751</v>
      </c>
      <c r="D114" s="86" t="str">
        <f t="shared" si="16"/>
        <v>5</v>
      </c>
      <c r="E114" s="86" t="s">
        <v>1669</v>
      </c>
      <c r="F114" s="86" t="str">
        <f t="shared" si="17"/>
        <v>CL</v>
      </c>
      <c r="G114" s="86">
        <v>19</v>
      </c>
      <c r="H114" s="86">
        <v>2.5</v>
      </c>
      <c r="I114" s="86">
        <v>16.5</v>
      </c>
      <c r="J114" s="86">
        <v>14.5</v>
      </c>
      <c r="K114" s="86">
        <v>19</v>
      </c>
      <c r="L114" s="86">
        <v>19</v>
      </c>
      <c r="M114" s="86"/>
      <c r="N114" s="86"/>
      <c r="O114" s="86"/>
      <c r="P114" s="86"/>
      <c r="Q114" s="86"/>
      <c r="R114" s="86"/>
      <c r="S114" s="86">
        <v>0.51</v>
      </c>
      <c r="T114" s="86">
        <v>0.53</v>
      </c>
      <c r="U114" s="86">
        <f t="shared" ref="U114:U120" si="28">AVERAGE(S114:T114)</f>
        <v>0.52</v>
      </c>
      <c r="V114" s="86">
        <v>0.52</v>
      </c>
      <c r="W114" s="86">
        <f t="shared" ref="W114:X120" si="29">11.898*(U114^(3.3534))</f>
        <v>1.3277599882279214</v>
      </c>
      <c r="X114" s="86">
        <f t="shared" si="29"/>
        <v>1.3277599882279214</v>
      </c>
      <c r="Y114" s="86"/>
      <c r="Z114" s="86">
        <v>10</v>
      </c>
      <c r="AA114" s="86">
        <v>10</v>
      </c>
      <c r="AB114" s="86">
        <v>10</v>
      </c>
      <c r="AC114" s="86">
        <v>10</v>
      </c>
      <c r="AD114" s="86"/>
      <c r="AE114" s="86"/>
      <c r="AF114" s="86"/>
      <c r="AG114" s="86"/>
      <c r="AH114" s="86"/>
    </row>
    <row r="115" spans="1:34" x14ac:dyDescent="0.2">
      <c r="A115" s="87">
        <v>42563</v>
      </c>
      <c r="B115" s="86">
        <v>194</v>
      </c>
      <c r="C115" s="86" t="s">
        <v>1751</v>
      </c>
      <c r="D115" s="86" t="str">
        <f t="shared" si="16"/>
        <v>5</v>
      </c>
      <c r="E115" s="86" t="s">
        <v>1669</v>
      </c>
      <c r="F115" s="86" t="str">
        <f t="shared" si="17"/>
        <v>CL</v>
      </c>
      <c r="G115" s="86">
        <v>19</v>
      </c>
      <c r="H115" s="86">
        <v>2.5</v>
      </c>
      <c r="I115" s="86">
        <v>16.5</v>
      </c>
      <c r="J115" s="86">
        <v>14.5</v>
      </c>
      <c r="K115" s="86">
        <v>20</v>
      </c>
      <c r="L115" s="86">
        <v>20</v>
      </c>
      <c r="M115" s="86">
        <v>1</v>
      </c>
      <c r="N115" s="86">
        <v>1</v>
      </c>
      <c r="O115" s="86"/>
      <c r="P115" s="86"/>
      <c r="Q115" s="86"/>
      <c r="R115" s="86"/>
      <c r="S115" s="86">
        <v>0.53</v>
      </c>
      <c r="T115" s="86">
        <v>0.47</v>
      </c>
      <c r="U115" s="86">
        <f t="shared" si="28"/>
        <v>0.5</v>
      </c>
      <c r="V115" s="86">
        <v>0.48</v>
      </c>
      <c r="W115" s="86">
        <f t="shared" si="29"/>
        <v>1.1641259681057374</v>
      </c>
      <c r="X115" s="86">
        <f t="shared" si="29"/>
        <v>1.0151923348970988</v>
      </c>
      <c r="Y115" s="86"/>
      <c r="Z115" s="86">
        <v>10</v>
      </c>
      <c r="AA115" s="86">
        <v>8</v>
      </c>
      <c r="AB115" s="86">
        <v>10</v>
      </c>
      <c r="AC115" s="86">
        <v>10</v>
      </c>
      <c r="AD115" s="86">
        <v>10</v>
      </c>
      <c r="AE115" s="86"/>
      <c r="AF115" s="86"/>
      <c r="AG115" s="86"/>
      <c r="AH115" s="86"/>
    </row>
    <row r="116" spans="1:34" x14ac:dyDescent="0.2">
      <c r="A116" s="87">
        <v>42571</v>
      </c>
      <c r="B116" s="86">
        <v>202</v>
      </c>
      <c r="C116" s="86" t="s">
        <v>1751</v>
      </c>
      <c r="D116" s="86" t="str">
        <f t="shared" si="16"/>
        <v>5</v>
      </c>
      <c r="E116" s="86" t="s">
        <v>1669</v>
      </c>
      <c r="F116" s="86" t="str">
        <f t="shared" si="17"/>
        <v>CL</v>
      </c>
      <c r="G116" s="86">
        <v>19</v>
      </c>
      <c r="H116" s="86">
        <v>1.5</v>
      </c>
      <c r="I116" s="86">
        <v>16.5</v>
      </c>
      <c r="J116" s="86">
        <v>14.5</v>
      </c>
      <c r="K116" s="86">
        <v>22</v>
      </c>
      <c r="L116" s="86">
        <v>22</v>
      </c>
      <c r="M116" s="86">
        <v>3.5</v>
      </c>
      <c r="N116" s="86">
        <v>3.5</v>
      </c>
      <c r="O116" s="86"/>
      <c r="P116" s="86"/>
      <c r="Q116" s="86"/>
      <c r="R116" s="86"/>
      <c r="S116" s="86">
        <v>0.49</v>
      </c>
      <c r="T116" s="86">
        <v>0.53</v>
      </c>
      <c r="U116" s="86">
        <f t="shared" si="28"/>
        <v>0.51</v>
      </c>
      <c r="V116" s="86">
        <v>0.53</v>
      </c>
      <c r="W116" s="86">
        <f t="shared" si="29"/>
        <v>1.2440556074631184</v>
      </c>
      <c r="X116" s="86">
        <f t="shared" si="29"/>
        <v>1.4153396250219665</v>
      </c>
      <c r="Y116" s="86"/>
      <c r="Z116" s="86">
        <v>9</v>
      </c>
      <c r="AA116" s="86">
        <v>8</v>
      </c>
      <c r="AB116" s="86">
        <v>9</v>
      </c>
      <c r="AC116" s="86">
        <v>9</v>
      </c>
      <c r="AD116" s="86">
        <v>8</v>
      </c>
      <c r="AE116" s="86"/>
      <c r="AF116" s="86"/>
      <c r="AG116" s="86"/>
      <c r="AH116" s="86"/>
    </row>
    <row r="117" spans="1:34" x14ac:dyDescent="0.2">
      <c r="A117" s="87">
        <v>42580</v>
      </c>
      <c r="B117" s="86">
        <v>211</v>
      </c>
      <c r="C117" s="86" t="s">
        <v>1751</v>
      </c>
      <c r="D117" s="86" t="str">
        <f t="shared" si="16"/>
        <v>5</v>
      </c>
      <c r="E117" s="86" t="s">
        <v>1669</v>
      </c>
      <c r="F117" s="86" t="str">
        <f t="shared" si="17"/>
        <v>CL</v>
      </c>
      <c r="G117" s="86">
        <v>19</v>
      </c>
      <c r="H117" s="86">
        <v>0</v>
      </c>
      <c r="I117" s="86">
        <v>16.5</v>
      </c>
      <c r="J117" s="86">
        <v>14.5</v>
      </c>
      <c r="K117" s="86">
        <v>22</v>
      </c>
      <c r="L117" s="86">
        <v>22</v>
      </c>
      <c r="M117" s="86">
        <v>7</v>
      </c>
      <c r="N117" s="86">
        <v>7</v>
      </c>
      <c r="O117" s="86"/>
      <c r="P117" s="86"/>
      <c r="Q117" s="86"/>
      <c r="R117" s="86"/>
      <c r="S117" s="86">
        <v>0.54</v>
      </c>
      <c r="T117" s="86">
        <v>0.55000000000000004</v>
      </c>
      <c r="U117" s="86">
        <f t="shared" si="28"/>
        <v>0.54500000000000004</v>
      </c>
      <c r="V117" s="86">
        <v>0.51</v>
      </c>
      <c r="W117" s="86">
        <f t="shared" si="29"/>
        <v>1.5541967459091761</v>
      </c>
      <c r="X117" s="86">
        <f t="shared" si="29"/>
        <v>1.2440556074631184</v>
      </c>
      <c r="Y117" s="86"/>
      <c r="Z117" s="86">
        <v>8</v>
      </c>
      <c r="AA117" s="86">
        <v>7</v>
      </c>
      <c r="AB117" s="86">
        <v>8</v>
      </c>
      <c r="AC117" s="86">
        <v>8</v>
      </c>
      <c r="AD117" s="86">
        <v>7</v>
      </c>
      <c r="AE117" s="86"/>
      <c r="AF117" s="86"/>
      <c r="AG117" s="86"/>
      <c r="AH117" s="86"/>
    </row>
    <row r="118" spans="1:34" x14ac:dyDescent="0.2">
      <c r="A118" s="87">
        <v>42586</v>
      </c>
      <c r="B118" s="86">
        <v>217</v>
      </c>
      <c r="C118" s="86" t="s">
        <v>1751</v>
      </c>
      <c r="D118" s="86" t="str">
        <f t="shared" si="16"/>
        <v>5</v>
      </c>
      <c r="E118" s="86" t="s">
        <v>1669</v>
      </c>
      <c r="F118" s="86" t="str">
        <f t="shared" si="17"/>
        <v>CL</v>
      </c>
      <c r="G118" s="86"/>
      <c r="H118" s="86"/>
      <c r="I118" s="86">
        <v>16.5</v>
      </c>
      <c r="J118" s="86">
        <v>14.5</v>
      </c>
      <c r="K118" s="86">
        <v>22</v>
      </c>
      <c r="L118" s="86">
        <v>22</v>
      </c>
      <c r="M118" s="86">
        <v>7.5</v>
      </c>
      <c r="N118" s="86">
        <v>7.5</v>
      </c>
      <c r="O118" s="86"/>
      <c r="P118" s="86"/>
      <c r="Q118" s="86"/>
      <c r="R118" s="86"/>
      <c r="S118" s="86">
        <v>0.52</v>
      </c>
      <c r="T118" s="86">
        <v>0.55000000000000004</v>
      </c>
      <c r="U118" s="86">
        <f t="shared" si="28"/>
        <v>0.53500000000000003</v>
      </c>
      <c r="V118" s="86">
        <v>0.5</v>
      </c>
      <c r="W118" s="86">
        <f t="shared" si="29"/>
        <v>1.4606142629224268</v>
      </c>
      <c r="X118" s="86">
        <f t="shared" si="29"/>
        <v>1.1641259681057374</v>
      </c>
      <c r="Y118" s="86"/>
      <c r="Z118" s="86">
        <v>8</v>
      </c>
      <c r="AA118" s="86">
        <v>8</v>
      </c>
      <c r="AB118" s="86">
        <v>8</v>
      </c>
      <c r="AC118" s="86">
        <v>8</v>
      </c>
      <c r="AD118" s="86"/>
      <c r="AE118" s="86"/>
      <c r="AF118" s="86"/>
      <c r="AG118" s="86"/>
      <c r="AH118" s="86"/>
    </row>
    <row r="119" spans="1:34" x14ac:dyDescent="0.2">
      <c r="A119" s="87">
        <v>42598</v>
      </c>
      <c r="B119" s="86">
        <v>229</v>
      </c>
      <c r="C119" s="86" t="s">
        <v>1751</v>
      </c>
      <c r="D119" s="86" t="str">
        <f t="shared" si="16"/>
        <v>5</v>
      </c>
      <c r="E119" s="86" t="s">
        <v>1669</v>
      </c>
      <c r="F119" s="86" t="str">
        <f t="shared" si="17"/>
        <v>CL</v>
      </c>
      <c r="G119" s="86"/>
      <c r="H119" s="86"/>
      <c r="I119" s="86">
        <v>16.5</v>
      </c>
      <c r="J119" s="86">
        <v>13.5</v>
      </c>
      <c r="K119" s="86">
        <v>22</v>
      </c>
      <c r="L119" s="86">
        <v>22</v>
      </c>
      <c r="M119" s="86">
        <v>9.5</v>
      </c>
      <c r="N119" s="86">
        <v>9.5</v>
      </c>
      <c r="O119" s="86"/>
      <c r="P119" s="86"/>
      <c r="Q119" s="86"/>
      <c r="R119" s="86"/>
      <c r="S119" s="86">
        <v>0.45</v>
      </c>
      <c r="T119" s="86">
        <v>0.51</v>
      </c>
      <c r="U119" s="86">
        <f t="shared" si="28"/>
        <v>0.48</v>
      </c>
      <c r="V119" s="86">
        <v>0.51</v>
      </c>
      <c r="W119" s="86">
        <f t="shared" si="29"/>
        <v>1.0151923348970988</v>
      </c>
      <c r="X119" s="86">
        <f t="shared" si="29"/>
        <v>1.2440556074631184</v>
      </c>
      <c r="Y119" s="86"/>
      <c r="Z119" s="86">
        <v>7</v>
      </c>
      <c r="AA119" s="86">
        <v>6</v>
      </c>
      <c r="AB119" s="86">
        <v>8</v>
      </c>
      <c r="AC119" s="86">
        <v>6</v>
      </c>
      <c r="AD119" s="86">
        <v>4</v>
      </c>
      <c r="AE119" s="86"/>
      <c r="AF119" s="86"/>
      <c r="AG119" s="86"/>
      <c r="AH119" s="86"/>
    </row>
    <row r="120" spans="1:34" x14ac:dyDescent="0.2">
      <c r="A120" s="87">
        <v>42605</v>
      </c>
      <c r="B120" s="86">
        <v>236</v>
      </c>
      <c r="C120" s="86" t="s">
        <v>1751</v>
      </c>
      <c r="D120" s="86" t="str">
        <f t="shared" si="16"/>
        <v>5</v>
      </c>
      <c r="E120" s="86" t="s">
        <v>1669</v>
      </c>
      <c r="F120" s="86" t="str">
        <f t="shared" si="17"/>
        <v>CL</v>
      </c>
      <c r="G120" s="86"/>
      <c r="H120" s="86"/>
      <c r="I120" s="86">
        <v>16.5</v>
      </c>
      <c r="J120" s="86">
        <v>12.5</v>
      </c>
      <c r="K120" s="86">
        <v>22</v>
      </c>
      <c r="L120" s="86">
        <v>21</v>
      </c>
      <c r="M120" s="86">
        <v>9.5</v>
      </c>
      <c r="N120" s="86">
        <v>9.5</v>
      </c>
      <c r="O120" s="86">
        <v>0.5</v>
      </c>
      <c r="P120" s="86">
        <v>0.5</v>
      </c>
      <c r="Q120" s="86"/>
      <c r="R120" s="86"/>
      <c r="S120" s="86">
        <v>0.51</v>
      </c>
      <c r="T120" s="86">
        <v>0.53</v>
      </c>
      <c r="U120" s="86">
        <f t="shared" si="28"/>
        <v>0.52</v>
      </c>
      <c r="V120" s="86">
        <v>0.48</v>
      </c>
      <c r="W120" s="86">
        <f t="shared" si="29"/>
        <v>1.3277599882279214</v>
      </c>
      <c r="X120" s="86">
        <f t="shared" si="29"/>
        <v>1.0151923348970988</v>
      </c>
      <c r="Y120" s="86"/>
      <c r="Z120" s="86">
        <v>7</v>
      </c>
      <c r="AA120" s="86">
        <v>6</v>
      </c>
      <c r="AB120" s="86">
        <v>8</v>
      </c>
      <c r="AC120" s="86">
        <v>6</v>
      </c>
      <c r="AD120" s="86">
        <v>4</v>
      </c>
      <c r="AE120" s="86"/>
      <c r="AF120" s="86"/>
      <c r="AG120" s="86"/>
      <c r="AH120" s="86"/>
    </row>
    <row r="121" spans="1:34" x14ac:dyDescent="0.2">
      <c r="A121" s="87">
        <v>42537</v>
      </c>
      <c r="B121" s="86">
        <v>168</v>
      </c>
      <c r="C121" s="86" t="s">
        <v>1752</v>
      </c>
      <c r="D121" s="86" t="str">
        <f t="shared" si="16"/>
        <v>5</v>
      </c>
      <c r="E121" s="86" t="s">
        <v>1669</v>
      </c>
      <c r="F121" s="86" t="str">
        <f t="shared" si="17"/>
        <v>CT</v>
      </c>
      <c r="G121" s="86">
        <v>18</v>
      </c>
      <c r="H121" s="86">
        <v>15</v>
      </c>
      <c r="I121" s="86">
        <v>9</v>
      </c>
      <c r="J121" s="86">
        <v>9</v>
      </c>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row>
    <row r="122" spans="1:34" x14ac:dyDescent="0.2">
      <c r="A122" s="87">
        <v>42551</v>
      </c>
      <c r="B122" s="86">
        <v>182</v>
      </c>
      <c r="C122" s="86" t="s">
        <v>1752</v>
      </c>
      <c r="D122" s="86" t="str">
        <f t="shared" si="16"/>
        <v>5</v>
      </c>
      <c r="E122" s="86" t="s">
        <v>1669</v>
      </c>
      <c r="F122" s="86" t="str">
        <f t="shared" si="17"/>
        <v>CT</v>
      </c>
      <c r="G122" s="86">
        <v>18</v>
      </c>
      <c r="H122" s="86">
        <v>15</v>
      </c>
      <c r="I122" s="86">
        <v>18.5</v>
      </c>
      <c r="J122" s="86">
        <v>18.5</v>
      </c>
      <c r="K122" s="86"/>
      <c r="L122" s="86"/>
      <c r="M122" s="86"/>
      <c r="N122" s="86"/>
      <c r="O122" s="86"/>
      <c r="P122" s="86"/>
      <c r="Q122" s="86"/>
      <c r="R122" s="86"/>
      <c r="S122" s="86"/>
      <c r="T122" s="86"/>
      <c r="U122" s="86"/>
      <c r="V122" s="86"/>
      <c r="W122" s="86"/>
      <c r="X122" s="86"/>
      <c r="Y122" s="86"/>
      <c r="Z122" s="86">
        <v>10</v>
      </c>
      <c r="AA122" s="86"/>
      <c r="AB122" s="86">
        <v>10</v>
      </c>
      <c r="AC122" s="86"/>
      <c r="AD122" s="86">
        <v>10</v>
      </c>
      <c r="AE122" s="86"/>
      <c r="AF122" s="86"/>
      <c r="AG122" s="86"/>
      <c r="AH122" s="86"/>
    </row>
    <row r="123" spans="1:34" x14ac:dyDescent="0.2">
      <c r="A123" s="87">
        <v>42556</v>
      </c>
      <c r="B123" s="86">
        <v>187</v>
      </c>
      <c r="C123" s="86" t="s">
        <v>1752</v>
      </c>
      <c r="D123" s="86" t="str">
        <f t="shared" si="16"/>
        <v>5</v>
      </c>
      <c r="E123" s="86" t="s">
        <v>1669</v>
      </c>
      <c r="F123" s="86" t="str">
        <f t="shared" si="17"/>
        <v>CT</v>
      </c>
      <c r="G123" s="86">
        <v>18</v>
      </c>
      <c r="H123" s="86">
        <v>15</v>
      </c>
      <c r="I123" s="86">
        <v>20</v>
      </c>
      <c r="J123" s="86">
        <v>20</v>
      </c>
      <c r="K123" s="86"/>
      <c r="L123" s="86"/>
      <c r="M123" s="86"/>
      <c r="N123" s="86"/>
      <c r="O123" s="86"/>
      <c r="P123" s="86"/>
      <c r="Q123" s="86"/>
      <c r="R123" s="86"/>
      <c r="S123" s="86">
        <v>0.45</v>
      </c>
      <c r="T123" s="86">
        <v>0.45</v>
      </c>
      <c r="U123" s="86">
        <f t="shared" ref="U123:U129" si="30">AVERAGE(S123:T123)</f>
        <v>0.45</v>
      </c>
      <c r="V123" s="86">
        <v>0.48</v>
      </c>
      <c r="W123" s="86">
        <f t="shared" ref="W123:X129" si="31">11.898*(U123^(3.3534))</f>
        <v>0.81762998177960833</v>
      </c>
      <c r="X123" s="86">
        <f t="shared" si="31"/>
        <v>1.0151923348970988</v>
      </c>
      <c r="Y123" s="86"/>
      <c r="Z123" s="86">
        <v>10</v>
      </c>
      <c r="AA123" s="86">
        <v>10</v>
      </c>
      <c r="AB123" s="86">
        <v>10</v>
      </c>
      <c r="AC123" s="86"/>
      <c r="AD123" s="86">
        <v>10</v>
      </c>
      <c r="AE123" s="86"/>
      <c r="AF123" s="86"/>
      <c r="AG123" s="86"/>
      <c r="AH123" s="86"/>
    </row>
    <row r="124" spans="1:34" x14ac:dyDescent="0.2">
      <c r="A124" s="87">
        <v>42563</v>
      </c>
      <c r="B124" s="86">
        <v>194</v>
      </c>
      <c r="C124" s="86" t="s">
        <v>1752</v>
      </c>
      <c r="D124" s="86" t="str">
        <f t="shared" si="16"/>
        <v>5</v>
      </c>
      <c r="E124" s="86" t="s">
        <v>1669</v>
      </c>
      <c r="F124" s="86" t="str">
        <f t="shared" si="17"/>
        <v>CT</v>
      </c>
      <c r="G124" s="86">
        <v>18</v>
      </c>
      <c r="H124" s="86">
        <v>15</v>
      </c>
      <c r="I124" s="86">
        <v>22</v>
      </c>
      <c r="J124" s="86">
        <v>22</v>
      </c>
      <c r="K124" s="86"/>
      <c r="L124" s="86"/>
      <c r="M124" s="86"/>
      <c r="N124" s="86"/>
      <c r="O124" s="86"/>
      <c r="P124" s="86"/>
      <c r="Q124" s="86"/>
      <c r="R124" s="86"/>
      <c r="S124" s="86">
        <v>0.51</v>
      </c>
      <c r="T124" s="86">
        <v>0.51</v>
      </c>
      <c r="U124" s="86">
        <f t="shared" si="30"/>
        <v>0.51</v>
      </c>
      <c r="V124" s="86">
        <v>0.48</v>
      </c>
      <c r="W124" s="86">
        <f t="shared" si="31"/>
        <v>1.2440556074631184</v>
      </c>
      <c r="X124" s="86">
        <f t="shared" si="31"/>
        <v>1.0151923348970988</v>
      </c>
      <c r="Y124" s="86"/>
      <c r="Z124" s="86">
        <v>10</v>
      </c>
      <c r="AA124" s="86">
        <v>10</v>
      </c>
      <c r="AB124" s="86">
        <v>10</v>
      </c>
      <c r="AC124" s="86">
        <v>10</v>
      </c>
      <c r="AD124" s="86">
        <v>10</v>
      </c>
      <c r="AE124" s="86"/>
      <c r="AF124" s="86"/>
      <c r="AG124" s="86"/>
      <c r="AH124" s="86"/>
    </row>
    <row r="125" spans="1:34" x14ac:dyDescent="0.2">
      <c r="A125" s="87">
        <v>42571</v>
      </c>
      <c r="B125" s="86">
        <v>202</v>
      </c>
      <c r="C125" s="86" t="s">
        <v>1752</v>
      </c>
      <c r="D125" s="86" t="str">
        <f t="shared" si="16"/>
        <v>5</v>
      </c>
      <c r="E125" s="86" t="s">
        <v>1669</v>
      </c>
      <c r="F125" s="86" t="str">
        <f t="shared" si="17"/>
        <v>CT</v>
      </c>
      <c r="G125" s="86">
        <v>18</v>
      </c>
      <c r="H125" s="86">
        <v>15</v>
      </c>
      <c r="I125" s="86">
        <v>23.5</v>
      </c>
      <c r="J125" s="86">
        <v>23.5</v>
      </c>
      <c r="K125" s="86">
        <v>13</v>
      </c>
      <c r="L125" s="86">
        <v>13</v>
      </c>
      <c r="M125" s="86"/>
      <c r="N125" s="86"/>
      <c r="O125" s="86"/>
      <c r="P125" s="86"/>
      <c r="Q125" s="86"/>
      <c r="R125" s="86"/>
      <c r="S125" s="86">
        <v>0.46</v>
      </c>
      <c r="T125" s="86">
        <v>0.47</v>
      </c>
      <c r="U125" s="86">
        <f t="shared" si="30"/>
        <v>0.46499999999999997</v>
      </c>
      <c r="V125" s="86">
        <v>0.47</v>
      </c>
      <c r="W125" s="86">
        <f t="shared" si="31"/>
        <v>0.91266353068140194</v>
      </c>
      <c r="X125" s="86">
        <f t="shared" si="31"/>
        <v>0.94599081871535851</v>
      </c>
      <c r="Y125" s="86"/>
      <c r="Z125" s="86">
        <v>9</v>
      </c>
      <c r="AA125" s="86">
        <v>9</v>
      </c>
      <c r="AB125" s="86">
        <v>8</v>
      </c>
      <c r="AC125" s="86">
        <v>9</v>
      </c>
      <c r="AD125" s="86">
        <v>8</v>
      </c>
      <c r="AE125" s="86"/>
      <c r="AF125" s="86"/>
      <c r="AG125" s="86"/>
      <c r="AH125" s="86"/>
    </row>
    <row r="126" spans="1:34" x14ac:dyDescent="0.2">
      <c r="A126" s="87">
        <v>42580</v>
      </c>
      <c r="B126" s="86">
        <v>211</v>
      </c>
      <c r="C126" s="86" t="s">
        <v>1752</v>
      </c>
      <c r="D126" s="86" t="str">
        <f t="shared" si="16"/>
        <v>5</v>
      </c>
      <c r="E126" s="86" t="s">
        <v>1669</v>
      </c>
      <c r="F126" s="86" t="str">
        <f t="shared" si="17"/>
        <v>CT</v>
      </c>
      <c r="G126" s="86">
        <v>18</v>
      </c>
      <c r="H126" s="86">
        <v>15</v>
      </c>
      <c r="I126" s="86">
        <v>26.5</v>
      </c>
      <c r="J126" s="86">
        <v>26.5</v>
      </c>
      <c r="K126" s="86">
        <v>12</v>
      </c>
      <c r="L126" s="86">
        <v>12</v>
      </c>
      <c r="M126" s="86"/>
      <c r="N126" s="86"/>
      <c r="O126" s="86"/>
      <c r="P126" s="86"/>
      <c r="Q126" s="86"/>
      <c r="R126" s="86"/>
      <c r="S126" s="86">
        <v>0.43</v>
      </c>
      <c r="T126" s="86">
        <v>0.45</v>
      </c>
      <c r="U126" s="86">
        <f t="shared" si="30"/>
        <v>0.44</v>
      </c>
      <c r="V126" s="86">
        <v>0.46</v>
      </c>
      <c r="W126" s="86">
        <f t="shared" si="31"/>
        <v>0.75827750060974763</v>
      </c>
      <c r="X126" s="86">
        <f t="shared" si="31"/>
        <v>0.88016901809054215</v>
      </c>
      <c r="Y126" s="86"/>
      <c r="Z126" s="86">
        <v>8</v>
      </c>
      <c r="AA126" s="86">
        <v>7</v>
      </c>
      <c r="AB126" s="86">
        <v>8</v>
      </c>
      <c r="AC126" s="86">
        <v>8</v>
      </c>
      <c r="AD126" s="86">
        <v>7</v>
      </c>
      <c r="AE126" s="86"/>
      <c r="AF126" s="86"/>
      <c r="AG126" s="86"/>
      <c r="AH126" s="86"/>
    </row>
    <row r="127" spans="1:34" x14ac:dyDescent="0.2">
      <c r="A127" s="87">
        <v>42586</v>
      </c>
      <c r="B127" s="86">
        <v>217</v>
      </c>
      <c r="C127" s="86" t="s">
        <v>1752</v>
      </c>
      <c r="D127" s="86" t="str">
        <f t="shared" si="16"/>
        <v>5</v>
      </c>
      <c r="E127" s="86" t="s">
        <v>1669</v>
      </c>
      <c r="F127" s="86" t="str">
        <f t="shared" si="17"/>
        <v>CT</v>
      </c>
      <c r="G127" s="86">
        <v>18</v>
      </c>
      <c r="H127" s="86">
        <v>15</v>
      </c>
      <c r="I127" s="86">
        <v>27.5</v>
      </c>
      <c r="J127" s="86">
        <v>27.5</v>
      </c>
      <c r="K127" s="86">
        <v>15.5</v>
      </c>
      <c r="L127" s="86">
        <v>15.5</v>
      </c>
      <c r="M127" s="86"/>
      <c r="N127" s="86"/>
      <c r="O127" s="86"/>
      <c r="P127" s="86"/>
      <c r="Q127" s="86"/>
      <c r="R127" s="86"/>
      <c r="S127" s="86">
        <v>0.42</v>
      </c>
      <c r="T127" s="86">
        <v>0.42</v>
      </c>
      <c r="U127" s="86">
        <f t="shared" si="30"/>
        <v>0.42</v>
      </c>
      <c r="V127" s="86">
        <v>0.46</v>
      </c>
      <c r="W127" s="86">
        <f t="shared" si="31"/>
        <v>0.64875114149397295</v>
      </c>
      <c r="X127" s="86">
        <f t="shared" si="31"/>
        <v>0.88016901809054215</v>
      </c>
      <c r="Y127" s="86"/>
      <c r="Z127" s="86">
        <v>7</v>
      </c>
      <c r="AA127" s="86">
        <v>8</v>
      </c>
      <c r="AB127" s="86">
        <v>9</v>
      </c>
      <c r="AC127" s="86">
        <v>9</v>
      </c>
      <c r="AD127" s="86">
        <v>8</v>
      </c>
      <c r="AE127" s="86"/>
      <c r="AF127" s="86"/>
      <c r="AG127" s="86"/>
      <c r="AH127" s="86"/>
    </row>
    <row r="128" spans="1:34" x14ac:dyDescent="0.2">
      <c r="A128" s="87">
        <v>42598</v>
      </c>
      <c r="B128" s="86">
        <v>229</v>
      </c>
      <c r="C128" s="86" t="s">
        <v>1752</v>
      </c>
      <c r="D128" s="86" t="str">
        <f t="shared" si="16"/>
        <v>5</v>
      </c>
      <c r="E128" s="86" t="s">
        <v>1669</v>
      </c>
      <c r="F128" s="86" t="str">
        <f t="shared" si="17"/>
        <v>CT</v>
      </c>
      <c r="G128" s="86">
        <v>18</v>
      </c>
      <c r="H128" s="86">
        <v>14.5</v>
      </c>
      <c r="I128" s="86">
        <v>26</v>
      </c>
      <c r="J128" s="86">
        <v>25</v>
      </c>
      <c r="K128" s="86">
        <v>15.5</v>
      </c>
      <c r="L128" s="86">
        <v>15.5</v>
      </c>
      <c r="M128" s="86"/>
      <c r="N128" s="86"/>
      <c r="O128" s="86"/>
      <c r="P128" s="86"/>
      <c r="Q128" s="86"/>
      <c r="R128" s="86"/>
      <c r="S128" s="86">
        <v>0.5</v>
      </c>
      <c r="T128" s="86">
        <v>0.48</v>
      </c>
      <c r="U128" s="86">
        <f t="shared" si="30"/>
        <v>0.49</v>
      </c>
      <c r="V128" s="86">
        <v>0.46</v>
      </c>
      <c r="W128" s="86">
        <f t="shared" si="31"/>
        <v>1.0878712496986978</v>
      </c>
      <c r="X128" s="86">
        <f t="shared" si="31"/>
        <v>0.88016901809054215</v>
      </c>
      <c r="Y128" s="86"/>
      <c r="Z128" s="86">
        <v>5</v>
      </c>
      <c r="AA128" s="86">
        <v>7</v>
      </c>
      <c r="AB128" s="86">
        <v>6</v>
      </c>
      <c r="AC128" s="86">
        <v>5</v>
      </c>
      <c r="AD128" s="86">
        <v>5</v>
      </c>
      <c r="AE128" s="86"/>
      <c r="AF128" s="86"/>
      <c r="AG128" s="86"/>
      <c r="AH128" s="86"/>
    </row>
    <row r="129" spans="1:34" x14ac:dyDescent="0.2">
      <c r="A129" s="87">
        <v>42605</v>
      </c>
      <c r="B129" s="86">
        <v>236</v>
      </c>
      <c r="C129" s="86" t="s">
        <v>1752</v>
      </c>
      <c r="D129" s="86" t="str">
        <f t="shared" si="16"/>
        <v>5</v>
      </c>
      <c r="E129" s="86" t="s">
        <v>1669</v>
      </c>
      <c r="F129" s="86" t="str">
        <f t="shared" si="17"/>
        <v>CT</v>
      </c>
      <c r="G129" s="86">
        <v>18</v>
      </c>
      <c r="H129" s="86">
        <v>14.5</v>
      </c>
      <c r="I129" s="86">
        <v>25.5</v>
      </c>
      <c r="J129" s="86">
        <v>23</v>
      </c>
      <c r="K129" s="86">
        <v>15.5</v>
      </c>
      <c r="L129" s="86">
        <v>15.5</v>
      </c>
      <c r="M129" s="86"/>
      <c r="N129" s="86"/>
      <c r="O129" s="86"/>
      <c r="P129" s="86"/>
      <c r="Q129" s="86"/>
      <c r="R129" s="86"/>
      <c r="S129" s="86">
        <v>0.44</v>
      </c>
      <c r="T129" s="86">
        <v>0.41</v>
      </c>
      <c r="U129" s="86">
        <f t="shared" si="30"/>
        <v>0.42499999999999999</v>
      </c>
      <c r="V129" s="86">
        <v>0.46</v>
      </c>
      <c r="W129" s="86">
        <f t="shared" si="31"/>
        <v>0.67501496721617582</v>
      </c>
      <c r="X129" s="86">
        <f t="shared" si="31"/>
        <v>0.88016901809054215</v>
      </c>
      <c r="Y129" s="86"/>
      <c r="Z129" s="86">
        <v>6</v>
      </c>
      <c r="AA129" s="86">
        <v>5</v>
      </c>
      <c r="AB129" s="86">
        <v>7</v>
      </c>
      <c r="AC129" s="86">
        <v>2</v>
      </c>
      <c r="AD129" s="86">
        <v>0</v>
      </c>
      <c r="AE129" s="86"/>
      <c r="AF129" s="86"/>
      <c r="AG129" s="86"/>
      <c r="AH129" s="86"/>
    </row>
    <row r="130" spans="1:34" x14ac:dyDescent="0.2">
      <c r="A130" s="87">
        <v>42537</v>
      </c>
      <c r="B130" s="86">
        <v>168</v>
      </c>
      <c r="C130" s="86" t="s">
        <v>1753</v>
      </c>
      <c r="D130" s="86" t="str">
        <f t="shared" si="16"/>
        <v>5</v>
      </c>
      <c r="E130" s="86" t="s">
        <v>1669</v>
      </c>
      <c r="F130" s="86" t="str">
        <f t="shared" si="17"/>
        <v>SH</v>
      </c>
      <c r="G130" s="86">
        <v>18.5</v>
      </c>
      <c r="H130" s="86">
        <v>6</v>
      </c>
      <c r="I130" s="86">
        <v>16.5</v>
      </c>
      <c r="J130" s="86">
        <v>16</v>
      </c>
      <c r="K130" s="86">
        <v>8</v>
      </c>
      <c r="L130" s="86">
        <v>8</v>
      </c>
      <c r="M130" s="86"/>
      <c r="N130" s="86"/>
      <c r="O130" s="86"/>
      <c r="P130" s="86"/>
      <c r="Q130" s="86"/>
      <c r="R130" s="86"/>
      <c r="S130" s="86"/>
      <c r="T130" s="86"/>
      <c r="U130" s="86"/>
      <c r="V130" s="86"/>
      <c r="W130" s="86"/>
      <c r="X130" s="86"/>
      <c r="Y130" s="86"/>
      <c r="Z130" s="86"/>
      <c r="AA130" s="86"/>
      <c r="AB130" s="86"/>
      <c r="AC130" s="86"/>
      <c r="AD130" s="86"/>
      <c r="AE130" s="86"/>
      <c r="AF130" s="86"/>
      <c r="AG130" s="86"/>
      <c r="AH130" s="86"/>
    </row>
    <row r="131" spans="1:34" x14ac:dyDescent="0.2">
      <c r="A131" s="87">
        <v>42551</v>
      </c>
      <c r="B131" s="86">
        <v>182</v>
      </c>
      <c r="C131" s="86" t="s">
        <v>1753</v>
      </c>
      <c r="D131" s="86" t="str">
        <f t="shared" si="16"/>
        <v>5</v>
      </c>
      <c r="E131" s="86" t="s">
        <v>1669</v>
      </c>
      <c r="F131" s="86" t="str">
        <f t="shared" si="17"/>
        <v>SH</v>
      </c>
      <c r="G131" s="86">
        <v>18.5</v>
      </c>
      <c r="H131" s="86">
        <v>5.5</v>
      </c>
      <c r="I131" s="86">
        <v>16.5</v>
      </c>
      <c r="J131" s="86">
        <v>15.5</v>
      </c>
      <c r="K131" s="86">
        <v>11.5</v>
      </c>
      <c r="L131" s="86">
        <v>11.5</v>
      </c>
      <c r="M131" s="86"/>
      <c r="N131" s="86"/>
      <c r="O131" s="86"/>
      <c r="P131" s="86"/>
      <c r="Q131" s="86"/>
      <c r="R131" s="86"/>
      <c r="S131" s="86"/>
      <c r="T131" s="86"/>
      <c r="U131" s="86"/>
      <c r="V131" s="86"/>
      <c r="W131" s="86"/>
      <c r="X131" s="86"/>
      <c r="Y131" s="86"/>
      <c r="Z131" s="86">
        <v>10</v>
      </c>
      <c r="AA131" s="86">
        <v>10</v>
      </c>
      <c r="AB131" s="86">
        <v>10</v>
      </c>
      <c r="AC131" s="86"/>
      <c r="AD131" s="86"/>
      <c r="AE131" s="86"/>
      <c r="AF131" s="86"/>
      <c r="AG131" s="86"/>
      <c r="AH131" s="86"/>
    </row>
    <row r="132" spans="1:34" x14ac:dyDescent="0.2">
      <c r="A132" s="87">
        <v>42556</v>
      </c>
      <c r="B132" s="86">
        <v>187</v>
      </c>
      <c r="C132" s="86" t="s">
        <v>1753</v>
      </c>
      <c r="D132" s="86" t="str">
        <f t="shared" ref="D132:D195" si="32">LEFT(C132,1)</f>
        <v>5</v>
      </c>
      <c r="E132" s="86" t="s">
        <v>1669</v>
      </c>
      <c r="F132" s="86" t="str">
        <f t="shared" ref="F132:F195" si="33">RIGHT(C132,2)</f>
        <v>SH</v>
      </c>
      <c r="G132" s="86">
        <v>18.5</v>
      </c>
      <c r="H132" s="86">
        <v>5.5</v>
      </c>
      <c r="I132" s="86">
        <v>16.5</v>
      </c>
      <c r="J132" s="86">
        <v>15.5</v>
      </c>
      <c r="K132" s="86">
        <v>13.5</v>
      </c>
      <c r="L132" s="86">
        <v>13.5</v>
      </c>
      <c r="M132" s="86"/>
      <c r="N132" s="86"/>
      <c r="O132" s="86"/>
      <c r="P132" s="86"/>
      <c r="Q132" s="86"/>
      <c r="R132" s="86"/>
      <c r="S132" s="86">
        <v>0.5</v>
      </c>
      <c r="T132" s="86">
        <v>0.51</v>
      </c>
      <c r="U132" s="86">
        <f t="shared" ref="U132:U138" si="34">AVERAGE(S132:T132)</f>
        <v>0.505</v>
      </c>
      <c r="V132" s="86">
        <v>0.47</v>
      </c>
      <c r="W132" s="86">
        <f t="shared" ref="W132:X138" si="35">11.898*(U132^(3.3534))</f>
        <v>1.2036252002599823</v>
      </c>
      <c r="X132" s="86">
        <f t="shared" si="35"/>
        <v>0.94599081871535851</v>
      </c>
      <c r="Y132" s="86"/>
      <c r="Z132" s="86">
        <v>10</v>
      </c>
      <c r="AA132" s="86">
        <v>10</v>
      </c>
      <c r="AB132" s="86">
        <v>10</v>
      </c>
      <c r="AC132" s="86"/>
      <c r="AD132" s="86"/>
      <c r="AE132" s="86"/>
      <c r="AF132" s="86"/>
      <c r="AG132" s="86"/>
      <c r="AH132" s="86"/>
    </row>
    <row r="133" spans="1:34" x14ac:dyDescent="0.2">
      <c r="A133" s="87">
        <v>42563</v>
      </c>
      <c r="B133" s="86">
        <v>194</v>
      </c>
      <c r="C133" s="86" t="s">
        <v>1753</v>
      </c>
      <c r="D133" s="86" t="str">
        <f t="shared" si="32"/>
        <v>5</v>
      </c>
      <c r="E133" s="86" t="s">
        <v>1669</v>
      </c>
      <c r="F133" s="86" t="str">
        <f t="shared" si="33"/>
        <v>SH</v>
      </c>
      <c r="G133" s="86">
        <v>18.5</v>
      </c>
      <c r="H133" s="86">
        <v>5</v>
      </c>
      <c r="I133" s="86">
        <v>16.5</v>
      </c>
      <c r="J133" s="86">
        <v>15.5</v>
      </c>
      <c r="K133" s="86">
        <v>14</v>
      </c>
      <c r="L133" s="86">
        <v>14</v>
      </c>
      <c r="M133" s="86"/>
      <c r="N133" s="86"/>
      <c r="O133" s="86"/>
      <c r="P133" s="86"/>
      <c r="Q133" s="86"/>
      <c r="R133" s="86"/>
      <c r="S133" s="86">
        <v>0.47</v>
      </c>
      <c r="T133" s="86">
        <v>0.51</v>
      </c>
      <c r="U133" s="86">
        <f t="shared" si="34"/>
        <v>0.49</v>
      </c>
      <c r="V133" s="86">
        <v>0.45</v>
      </c>
      <c r="W133" s="86">
        <f t="shared" si="35"/>
        <v>1.0878712496986978</v>
      </c>
      <c r="X133" s="86">
        <f t="shared" si="35"/>
        <v>0.81762998177960833</v>
      </c>
      <c r="Y133" s="86"/>
      <c r="Z133" s="86">
        <v>10</v>
      </c>
      <c r="AA133" s="86">
        <v>10</v>
      </c>
      <c r="AB133" s="86">
        <v>10</v>
      </c>
      <c r="AC133" s="86"/>
      <c r="AD133" s="86"/>
      <c r="AE133" s="86"/>
      <c r="AF133" s="86"/>
      <c r="AG133" s="86"/>
      <c r="AH133" s="86"/>
    </row>
    <row r="134" spans="1:34" x14ac:dyDescent="0.2">
      <c r="A134" s="87">
        <v>42571</v>
      </c>
      <c r="B134" s="86">
        <v>202</v>
      </c>
      <c r="C134" s="86" t="s">
        <v>1753</v>
      </c>
      <c r="D134" s="86" t="str">
        <f t="shared" si="32"/>
        <v>5</v>
      </c>
      <c r="E134" s="86" t="s">
        <v>1669</v>
      </c>
      <c r="F134" s="86" t="str">
        <f t="shared" si="33"/>
        <v>SH</v>
      </c>
      <c r="G134" s="86">
        <v>18.5</v>
      </c>
      <c r="H134" s="86">
        <v>4.5</v>
      </c>
      <c r="I134" s="86">
        <v>16.5</v>
      </c>
      <c r="J134" s="86">
        <v>12</v>
      </c>
      <c r="K134" s="86">
        <v>14.5</v>
      </c>
      <c r="L134" s="86">
        <v>14.5</v>
      </c>
      <c r="M134" s="86">
        <v>2.5</v>
      </c>
      <c r="N134" s="86">
        <v>2.5</v>
      </c>
      <c r="O134" s="86"/>
      <c r="P134" s="86"/>
      <c r="Q134" s="86"/>
      <c r="R134" s="86"/>
      <c r="S134" s="86">
        <v>0.51</v>
      </c>
      <c r="T134" s="86">
        <v>0.5</v>
      </c>
      <c r="U134" s="86">
        <f t="shared" si="34"/>
        <v>0.505</v>
      </c>
      <c r="V134" s="86">
        <v>0.46</v>
      </c>
      <c r="W134" s="86">
        <f t="shared" si="35"/>
        <v>1.2036252002599823</v>
      </c>
      <c r="X134" s="86">
        <f t="shared" si="35"/>
        <v>0.88016901809054215</v>
      </c>
      <c r="Y134" s="86"/>
      <c r="Z134" s="86">
        <v>8</v>
      </c>
      <c r="AA134" s="86">
        <v>8</v>
      </c>
      <c r="AB134" s="86">
        <v>8</v>
      </c>
      <c r="AC134" s="86"/>
      <c r="AD134" s="86"/>
      <c r="AE134" s="86"/>
      <c r="AF134" s="86"/>
      <c r="AG134" s="86"/>
      <c r="AH134" s="86"/>
    </row>
    <row r="135" spans="1:34" x14ac:dyDescent="0.2">
      <c r="A135" s="87">
        <v>42580</v>
      </c>
      <c r="B135" s="86">
        <v>211</v>
      </c>
      <c r="C135" s="86" t="s">
        <v>1753</v>
      </c>
      <c r="D135" s="86" t="str">
        <f t="shared" si="32"/>
        <v>5</v>
      </c>
      <c r="E135" s="86" t="s">
        <v>1669</v>
      </c>
      <c r="F135" s="86" t="str">
        <f t="shared" si="33"/>
        <v>SH</v>
      </c>
      <c r="G135" s="86">
        <v>18.5</v>
      </c>
      <c r="H135" s="86">
        <v>0</v>
      </c>
      <c r="I135" s="86">
        <v>16.5</v>
      </c>
      <c r="J135" s="86">
        <v>12</v>
      </c>
      <c r="K135" s="86">
        <v>15.5</v>
      </c>
      <c r="L135" s="86">
        <v>15.5</v>
      </c>
      <c r="M135" s="86">
        <v>5</v>
      </c>
      <c r="N135" s="86">
        <v>5</v>
      </c>
      <c r="O135" s="86"/>
      <c r="P135" s="86"/>
      <c r="Q135" s="86"/>
      <c r="R135" s="86"/>
      <c r="S135" s="86">
        <v>0.43</v>
      </c>
      <c r="T135" s="86">
        <v>0.48</v>
      </c>
      <c r="U135" s="86">
        <f t="shared" si="34"/>
        <v>0.45499999999999996</v>
      </c>
      <c r="V135" s="86">
        <v>0.45</v>
      </c>
      <c r="W135" s="86">
        <f t="shared" si="35"/>
        <v>0.84849518498403453</v>
      </c>
      <c r="X135" s="86">
        <f t="shared" si="35"/>
        <v>0.81762998177960833</v>
      </c>
      <c r="Y135" s="86"/>
      <c r="Z135" s="86">
        <v>7</v>
      </c>
      <c r="AA135" s="86">
        <v>8</v>
      </c>
      <c r="AB135" s="86">
        <v>7</v>
      </c>
      <c r="AC135" s="86"/>
      <c r="AD135" s="86"/>
      <c r="AE135" s="86"/>
      <c r="AF135" s="86"/>
      <c r="AG135" s="86"/>
      <c r="AH135" s="86"/>
    </row>
    <row r="136" spans="1:34" x14ac:dyDescent="0.2">
      <c r="A136" s="87">
        <v>42586</v>
      </c>
      <c r="B136" s="86">
        <v>217</v>
      </c>
      <c r="C136" s="86" t="s">
        <v>1753</v>
      </c>
      <c r="D136" s="86" t="str">
        <f t="shared" si="32"/>
        <v>5</v>
      </c>
      <c r="E136" s="86" t="s">
        <v>1669</v>
      </c>
      <c r="F136" s="86" t="str">
        <f t="shared" si="33"/>
        <v>SH</v>
      </c>
      <c r="G136" s="86"/>
      <c r="H136" s="86"/>
      <c r="I136" s="86">
        <v>16.5</v>
      </c>
      <c r="J136" s="86">
        <v>12</v>
      </c>
      <c r="K136" s="86">
        <v>16</v>
      </c>
      <c r="L136" s="86">
        <v>16</v>
      </c>
      <c r="M136" s="86">
        <v>6</v>
      </c>
      <c r="N136" s="86">
        <v>6</v>
      </c>
      <c r="O136" s="86"/>
      <c r="P136" s="86"/>
      <c r="Q136" s="86"/>
      <c r="R136" s="86"/>
      <c r="S136" s="86">
        <v>0.43</v>
      </c>
      <c r="T136" s="86">
        <v>0.48</v>
      </c>
      <c r="U136" s="86">
        <f t="shared" si="34"/>
        <v>0.45499999999999996</v>
      </c>
      <c r="V136" s="86">
        <v>0.45</v>
      </c>
      <c r="W136" s="86">
        <f t="shared" si="35"/>
        <v>0.84849518498403453</v>
      </c>
      <c r="X136" s="86">
        <f t="shared" si="35"/>
        <v>0.81762998177960833</v>
      </c>
      <c r="Y136" s="86"/>
      <c r="Z136" s="86">
        <v>8</v>
      </c>
      <c r="AA136" s="86">
        <v>8</v>
      </c>
      <c r="AB136" s="86">
        <v>7</v>
      </c>
      <c r="AC136" s="86"/>
      <c r="AD136" s="86"/>
      <c r="AE136" s="86"/>
      <c r="AF136" s="86"/>
      <c r="AG136" s="86"/>
      <c r="AH136" s="86"/>
    </row>
    <row r="137" spans="1:34" x14ac:dyDescent="0.2">
      <c r="A137" s="87">
        <v>42598</v>
      </c>
      <c r="B137" s="86">
        <v>229</v>
      </c>
      <c r="C137" s="86" t="s">
        <v>1753</v>
      </c>
      <c r="D137" s="86" t="str">
        <f t="shared" si="32"/>
        <v>5</v>
      </c>
      <c r="E137" s="86" t="s">
        <v>1669</v>
      </c>
      <c r="F137" s="86" t="str">
        <f t="shared" si="33"/>
        <v>SH</v>
      </c>
      <c r="G137" s="86"/>
      <c r="H137" s="86"/>
      <c r="I137" s="86">
        <v>16.5</v>
      </c>
      <c r="J137" s="86">
        <v>11.5</v>
      </c>
      <c r="K137" s="86">
        <v>16</v>
      </c>
      <c r="L137" s="86">
        <v>16</v>
      </c>
      <c r="M137" s="86">
        <v>8</v>
      </c>
      <c r="N137" s="86">
        <v>8</v>
      </c>
      <c r="O137" s="86"/>
      <c r="P137" s="86"/>
      <c r="Q137" s="86"/>
      <c r="R137" s="86"/>
      <c r="S137" s="86">
        <v>0.53</v>
      </c>
      <c r="T137" s="86">
        <v>0.5</v>
      </c>
      <c r="U137" s="86">
        <f t="shared" si="34"/>
        <v>0.51500000000000001</v>
      </c>
      <c r="V137" s="86">
        <v>0.44</v>
      </c>
      <c r="W137" s="86">
        <f t="shared" si="35"/>
        <v>1.2854296891723416</v>
      </c>
      <c r="X137" s="86">
        <f t="shared" si="35"/>
        <v>0.75827750060974763</v>
      </c>
      <c r="Y137" s="86"/>
      <c r="Z137" s="86">
        <v>5</v>
      </c>
      <c r="AA137" s="86">
        <v>5</v>
      </c>
      <c r="AB137" s="86">
        <v>6</v>
      </c>
      <c r="AC137" s="86"/>
      <c r="AD137" s="86"/>
      <c r="AE137" s="86"/>
      <c r="AF137" s="86"/>
      <c r="AG137" s="86"/>
      <c r="AH137" s="86"/>
    </row>
    <row r="138" spans="1:34" x14ac:dyDescent="0.2">
      <c r="A138" s="87">
        <v>42605</v>
      </c>
      <c r="B138" s="86">
        <v>236</v>
      </c>
      <c r="C138" s="86" t="s">
        <v>1753</v>
      </c>
      <c r="D138" s="86" t="str">
        <f t="shared" si="32"/>
        <v>5</v>
      </c>
      <c r="E138" s="86" t="s">
        <v>1669</v>
      </c>
      <c r="F138" s="86" t="str">
        <f t="shared" si="33"/>
        <v>SH</v>
      </c>
      <c r="G138" s="86"/>
      <c r="H138" s="86"/>
      <c r="I138" s="86">
        <v>16.5</v>
      </c>
      <c r="J138" s="86">
        <v>11.5</v>
      </c>
      <c r="K138" s="86">
        <v>16</v>
      </c>
      <c r="L138" s="86">
        <v>16</v>
      </c>
      <c r="M138" s="86">
        <v>8.5</v>
      </c>
      <c r="N138" s="86">
        <v>8.5</v>
      </c>
      <c r="O138" s="86"/>
      <c r="P138" s="86"/>
      <c r="Q138" s="86"/>
      <c r="R138" s="86"/>
      <c r="S138" s="86">
        <v>0.48</v>
      </c>
      <c r="T138" s="86">
        <v>0.5</v>
      </c>
      <c r="U138" s="86">
        <f t="shared" si="34"/>
        <v>0.49</v>
      </c>
      <c r="V138" s="86">
        <v>0.45</v>
      </c>
      <c r="W138" s="86">
        <f t="shared" si="35"/>
        <v>1.0878712496986978</v>
      </c>
      <c r="X138" s="86">
        <f t="shared" si="35"/>
        <v>0.81762998177960833</v>
      </c>
      <c r="Y138" s="86"/>
      <c r="Z138" s="86">
        <v>5</v>
      </c>
      <c r="AA138" s="86">
        <v>5</v>
      </c>
      <c r="AB138" s="86">
        <v>6</v>
      </c>
      <c r="AC138" s="86"/>
      <c r="AD138" s="86"/>
      <c r="AE138" s="86"/>
      <c r="AF138" s="86"/>
      <c r="AG138" s="86"/>
      <c r="AH138" s="86"/>
    </row>
    <row r="139" spans="1:34" x14ac:dyDescent="0.2">
      <c r="A139" s="87">
        <v>42538</v>
      </c>
      <c r="B139" s="86">
        <v>169</v>
      </c>
      <c r="C139" s="86" t="s">
        <v>1739</v>
      </c>
      <c r="D139" s="86" t="str">
        <f t="shared" si="32"/>
        <v>1</v>
      </c>
      <c r="E139" s="86" t="s">
        <v>1670</v>
      </c>
      <c r="F139" s="86" t="str">
        <f t="shared" si="33"/>
        <v>CL</v>
      </c>
      <c r="G139" s="86">
        <v>12</v>
      </c>
      <c r="H139" s="86">
        <v>3.5</v>
      </c>
      <c r="I139" s="86">
        <v>7</v>
      </c>
      <c r="J139" s="86">
        <v>7</v>
      </c>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row>
    <row r="140" spans="1:34" x14ac:dyDescent="0.2">
      <c r="A140" s="87">
        <v>42546</v>
      </c>
      <c r="B140" s="86">
        <v>177</v>
      </c>
      <c r="C140" s="86" t="s">
        <v>1739</v>
      </c>
      <c r="D140" s="86" t="str">
        <f t="shared" si="32"/>
        <v>1</v>
      </c>
      <c r="E140" s="86" t="s">
        <v>1670</v>
      </c>
      <c r="F140" s="86" t="str">
        <f t="shared" si="33"/>
        <v>CL</v>
      </c>
      <c r="G140" s="86">
        <v>12</v>
      </c>
      <c r="H140" s="86">
        <v>3.5</v>
      </c>
      <c r="I140" s="86">
        <v>9.5</v>
      </c>
      <c r="J140" s="86">
        <v>9.5</v>
      </c>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row>
    <row r="141" spans="1:34" x14ac:dyDescent="0.2">
      <c r="A141" s="87">
        <v>42552</v>
      </c>
      <c r="B141" s="86">
        <v>183</v>
      </c>
      <c r="C141" s="86" t="s">
        <v>1739</v>
      </c>
      <c r="D141" s="86" t="str">
        <f t="shared" si="32"/>
        <v>1</v>
      </c>
      <c r="E141" s="86" t="s">
        <v>1670</v>
      </c>
      <c r="F141" s="86" t="str">
        <f t="shared" si="33"/>
        <v>CL</v>
      </c>
      <c r="G141" s="86"/>
      <c r="H141" s="86"/>
      <c r="I141" s="86"/>
      <c r="J141" s="86"/>
      <c r="K141" s="86"/>
      <c r="L141" s="86"/>
      <c r="M141" s="86"/>
      <c r="N141" s="86"/>
      <c r="O141" s="86"/>
      <c r="P141" s="86"/>
      <c r="Q141" s="86"/>
      <c r="R141" s="86"/>
      <c r="S141" s="86"/>
      <c r="T141" s="86"/>
      <c r="U141" s="86"/>
      <c r="V141" s="86"/>
      <c r="W141" s="86"/>
      <c r="X141" s="86"/>
      <c r="Y141" s="86">
        <v>10</v>
      </c>
      <c r="Z141" s="86">
        <v>10</v>
      </c>
      <c r="AA141" s="86"/>
      <c r="AB141" s="86">
        <v>10</v>
      </c>
      <c r="AC141" s="86">
        <v>10</v>
      </c>
      <c r="AD141" s="86"/>
      <c r="AE141" s="86">
        <v>10</v>
      </c>
      <c r="AF141" s="86"/>
      <c r="AG141" s="86"/>
      <c r="AH141" s="86"/>
    </row>
    <row r="142" spans="1:34" x14ac:dyDescent="0.2">
      <c r="A142" s="87">
        <v>42557</v>
      </c>
      <c r="B142" s="86">
        <v>188</v>
      </c>
      <c r="C142" s="86" t="s">
        <v>1739</v>
      </c>
      <c r="D142" s="86" t="str">
        <f t="shared" si="32"/>
        <v>1</v>
      </c>
      <c r="E142" s="86" t="s">
        <v>1670</v>
      </c>
      <c r="F142" s="86" t="str">
        <f t="shared" si="33"/>
        <v>CL</v>
      </c>
      <c r="G142" s="86">
        <v>12</v>
      </c>
      <c r="H142" s="86">
        <v>3.5</v>
      </c>
      <c r="I142" s="86">
        <v>11.5</v>
      </c>
      <c r="J142" s="86">
        <v>11.5</v>
      </c>
      <c r="K142" s="86">
        <v>3</v>
      </c>
      <c r="L142" s="86">
        <v>3</v>
      </c>
      <c r="M142" s="86"/>
      <c r="N142" s="86"/>
      <c r="O142" s="86"/>
      <c r="P142" s="86"/>
      <c r="Q142" s="86"/>
      <c r="R142" s="86"/>
      <c r="S142" s="86">
        <v>0.44</v>
      </c>
      <c r="T142" s="86">
        <v>0.46</v>
      </c>
      <c r="U142" s="86">
        <f>AVERAGE(S142:T142)</f>
        <v>0.45</v>
      </c>
      <c r="V142" s="86">
        <v>0.49</v>
      </c>
      <c r="W142" s="86">
        <f>11.898*(U142^(3.3534))</f>
        <v>0.81762998177960833</v>
      </c>
      <c r="X142" s="86">
        <f>11.898*(V142^(3.3534))</f>
        <v>1.0878712496986978</v>
      </c>
      <c r="Y142" s="86">
        <v>10</v>
      </c>
      <c r="Z142" s="86">
        <v>10</v>
      </c>
      <c r="AA142" s="86"/>
      <c r="AB142" s="86">
        <v>10</v>
      </c>
      <c r="AC142" s="86">
        <v>10</v>
      </c>
      <c r="AD142" s="86"/>
      <c r="AE142" s="86">
        <v>10</v>
      </c>
      <c r="AF142" s="86"/>
      <c r="AG142" s="86"/>
      <c r="AH142" s="86"/>
    </row>
    <row r="143" spans="1:34" x14ac:dyDescent="0.2">
      <c r="A143" s="87">
        <v>42563</v>
      </c>
      <c r="B143" s="86">
        <v>194</v>
      </c>
      <c r="C143" s="86" t="s">
        <v>1739</v>
      </c>
      <c r="D143" s="86" t="str">
        <f t="shared" si="32"/>
        <v>1</v>
      </c>
      <c r="E143" s="86" t="s">
        <v>1670</v>
      </c>
      <c r="F143" s="86" t="str">
        <f t="shared" si="33"/>
        <v>CL</v>
      </c>
      <c r="G143" s="86"/>
      <c r="H143" s="86"/>
      <c r="I143" s="86"/>
      <c r="J143" s="86"/>
      <c r="K143" s="86"/>
      <c r="L143" s="86"/>
      <c r="M143" s="86"/>
      <c r="N143" s="86"/>
      <c r="O143" s="86"/>
      <c r="P143" s="86"/>
      <c r="Q143" s="86"/>
      <c r="R143" s="86"/>
      <c r="S143" s="86"/>
      <c r="T143" s="86"/>
      <c r="U143" s="86"/>
      <c r="V143" s="86"/>
      <c r="W143" s="86"/>
      <c r="X143" s="86"/>
      <c r="Y143" s="86">
        <v>10</v>
      </c>
      <c r="Z143" s="86">
        <v>10</v>
      </c>
      <c r="AA143" s="86"/>
      <c r="AB143" s="86">
        <v>10</v>
      </c>
      <c r="AC143" s="86">
        <v>10</v>
      </c>
      <c r="AD143" s="86"/>
      <c r="AE143" s="86">
        <v>10</v>
      </c>
      <c r="AF143" s="86"/>
      <c r="AG143" s="86"/>
      <c r="AH143" s="86"/>
    </row>
    <row r="144" spans="1:34" x14ac:dyDescent="0.2">
      <c r="A144" s="87">
        <v>42567</v>
      </c>
      <c r="B144" s="86">
        <v>198</v>
      </c>
      <c r="C144" s="86" t="s">
        <v>1739</v>
      </c>
      <c r="D144" s="86" t="str">
        <f t="shared" si="32"/>
        <v>1</v>
      </c>
      <c r="E144" s="86" t="s">
        <v>1670</v>
      </c>
      <c r="F144" s="86" t="str">
        <f t="shared" si="33"/>
        <v>CL</v>
      </c>
      <c r="G144" s="86">
        <v>12</v>
      </c>
      <c r="H144" s="86">
        <v>3.5</v>
      </c>
      <c r="I144" s="86">
        <v>11.5</v>
      </c>
      <c r="J144" s="86">
        <v>11.5</v>
      </c>
      <c r="K144" s="86">
        <v>6</v>
      </c>
      <c r="L144" s="86">
        <v>6</v>
      </c>
      <c r="M144" s="86"/>
      <c r="N144" s="86"/>
      <c r="O144" s="86"/>
      <c r="P144" s="86"/>
      <c r="Q144" s="86"/>
      <c r="R144" s="86"/>
      <c r="S144" s="86">
        <v>0.49</v>
      </c>
      <c r="T144" s="86">
        <v>0.48</v>
      </c>
      <c r="U144" s="86">
        <f>AVERAGE(S144:T144)</f>
        <v>0.48499999999999999</v>
      </c>
      <c r="V144" s="86">
        <v>0.48</v>
      </c>
      <c r="W144" s="86">
        <f>11.898*(U144^(3.3534))</f>
        <v>1.0510909839652229</v>
      </c>
      <c r="X144" s="86">
        <f>11.898*(V144^(3.3534))</f>
        <v>1.0151923348970988</v>
      </c>
      <c r="Y144" s="86">
        <v>9</v>
      </c>
      <c r="Z144" s="86">
        <v>9</v>
      </c>
      <c r="AA144" s="86"/>
      <c r="AB144" s="86">
        <v>8</v>
      </c>
      <c r="AC144" s="86">
        <v>9</v>
      </c>
      <c r="AD144" s="86"/>
      <c r="AE144" s="86">
        <v>10</v>
      </c>
      <c r="AF144" s="86">
        <v>9</v>
      </c>
      <c r="AG144" s="86"/>
      <c r="AH144" s="86"/>
    </row>
    <row r="145" spans="1:34" x14ac:dyDescent="0.2">
      <c r="A145" s="87">
        <v>42573</v>
      </c>
      <c r="B145" s="86">
        <v>204</v>
      </c>
      <c r="C145" s="86" t="s">
        <v>1739</v>
      </c>
      <c r="D145" s="86" t="str">
        <f t="shared" si="32"/>
        <v>1</v>
      </c>
      <c r="E145" s="86" t="s">
        <v>1670</v>
      </c>
      <c r="F145" s="86" t="str">
        <f t="shared" si="33"/>
        <v>CL</v>
      </c>
      <c r="G145" s="86">
        <v>12</v>
      </c>
      <c r="H145" s="86">
        <v>3.5</v>
      </c>
      <c r="I145" s="86">
        <v>11.5</v>
      </c>
      <c r="J145" s="86">
        <v>11</v>
      </c>
      <c r="K145" s="86">
        <v>6</v>
      </c>
      <c r="L145" s="86">
        <v>6</v>
      </c>
      <c r="M145" s="86"/>
      <c r="N145" s="86"/>
      <c r="O145" s="86"/>
      <c r="P145" s="86"/>
      <c r="Q145" s="86"/>
      <c r="R145" s="86"/>
      <c r="S145" s="86">
        <v>0.47</v>
      </c>
      <c r="T145" s="86">
        <v>0.53</v>
      </c>
      <c r="U145" s="86">
        <f>AVERAGE(S145:T145)</f>
        <v>0.5</v>
      </c>
      <c r="V145" s="86">
        <v>0.48</v>
      </c>
      <c r="W145" s="86">
        <f>11.898*(U145^(3.3534))</f>
        <v>1.1641259681057374</v>
      </c>
      <c r="X145" s="86">
        <f>11.898*(V145^(3.3534))</f>
        <v>1.0151923348970988</v>
      </c>
      <c r="Y145" s="86">
        <v>9</v>
      </c>
      <c r="Z145" s="86">
        <v>9</v>
      </c>
      <c r="AA145" s="86"/>
      <c r="AB145" s="86">
        <v>8</v>
      </c>
      <c r="AC145" s="86">
        <v>8</v>
      </c>
      <c r="AD145" s="86"/>
      <c r="AE145" s="86">
        <v>9</v>
      </c>
      <c r="AF145" s="86">
        <v>5</v>
      </c>
      <c r="AG145" s="86"/>
      <c r="AH145" s="86"/>
    </row>
    <row r="146" spans="1:34" x14ac:dyDescent="0.2">
      <c r="A146" s="87">
        <v>42578</v>
      </c>
      <c r="B146" s="86">
        <v>209</v>
      </c>
      <c r="C146" s="86" t="s">
        <v>1739</v>
      </c>
      <c r="D146" s="86" t="str">
        <f t="shared" si="32"/>
        <v>1</v>
      </c>
      <c r="E146" s="86" t="s">
        <v>1670</v>
      </c>
      <c r="F146" s="86" t="str">
        <f t="shared" si="33"/>
        <v>CL</v>
      </c>
      <c r="G146" s="86">
        <v>12</v>
      </c>
      <c r="H146" s="86">
        <v>3.5</v>
      </c>
      <c r="I146" s="86">
        <v>11.5</v>
      </c>
      <c r="J146" s="86">
        <v>11</v>
      </c>
      <c r="K146" s="86">
        <v>6</v>
      </c>
      <c r="L146" s="86">
        <v>6</v>
      </c>
      <c r="M146" s="86"/>
      <c r="N146" s="86"/>
      <c r="O146" s="86"/>
      <c r="P146" s="86"/>
      <c r="Q146" s="86"/>
      <c r="R146" s="86"/>
      <c r="S146" s="86"/>
      <c r="T146" s="86"/>
      <c r="U146" s="86"/>
      <c r="V146" s="86"/>
      <c r="W146" s="86"/>
      <c r="X146" s="86"/>
      <c r="Y146" s="86">
        <v>8</v>
      </c>
      <c r="Z146" s="86">
        <v>9</v>
      </c>
      <c r="AA146" s="86"/>
      <c r="AB146" s="86">
        <v>7</v>
      </c>
      <c r="AC146" s="86">
        <v>7</v>
      </c>
      <c r="AD146" s="86"/>
      <c r="AE146" s="86">
        <v>9</v>
      </c>
      <c r="AF146" s="86">
        <v>5</v>
      </c>
      <c r="AG146" s="86"/>
      <c r="AH146" s="86"/>
    </row>
    <row r="147" spans="1:34" x14ac:dyDescent="0.2">
      <c r="A147" s="87">
        <v>42587</v>
      </c>
      <c r="B147" s="86">
        <v>218</v>
      </c>
      <c r="C147" s="86" t="s">
        <v>1739</v>
      </c>
      <c r="D147" s="86" t="str">
        <f t="shared" si="32"/>
        <v>1</v>
      </c>
      <c r="E147" s="86" t="s">
        <v>1670</v>
      </c>
      <c r="F147" s="86" t="str">
        <f t="shared" si="33"/>
        <v>CL</v>
      </c>
      <c r="G147" s="86">
        <v>12</v>
      </c>
      <c r="H147" s="86">
        <v>2.5</v>
      </c>
      <c r="I147" s="86">
        <v>11.5</v>
      </c>
      <c r="J147" s="86">
        <v>11</v>
      </c>
      <c r="K147" s="86">
        <v>8</v>
      </c>
      <c r="L147" s="86">
        <v>8</v>
      </c>
      <c r="M147" s="86"/>
      <c r="N147" s="86"/>
      <c r="O147" s="86"/>
      <c r="P147" s="86"/>
      <c r="Q147" s="86"/>
      <c r="R147" s="86"/>
      <c r="S147" s="86">
        <v>0.49</v>
      </c>
      <c r="T147" s="86">
        <v>0.46</v>
      </c>
      <c r="U147" s="86">
        <f>AVERAGE(S147:T147)</f>
        <v>0.47499999999999998</v>
      </c>
      <c r="V147" s="86">
        <v>0.48</v>
      </c>
      <c r="W147" s="86">
        <f t="shared" ref="W147:X149" si="36">11.898*(U147^(3.3534))</f>
        <v>0.98016302420454926</v>
      </c>
      <c r="X147" s="86">
        <f t="shared" si="36"/>
        <v>1.0151923348970988</v>
      </c>
      <c r="Y147" s="86">
        <v>8</v>
      </c>
      <c r="Z147" s="86">
        <v>8</v>
      </c>
      <c r="AA147" s="86"/>
      <c r="AB147" s="86">
        <v>7</v>
      </c>
      <c r="AC147" s="86">
        <v>8</v>
      </c>
      <c r="AD147" s="86"/>
      <c r="AE147" s="86">
        <v>9</v>
      </c>
      <c r="AF147" s="86">
        <v>5</v>
      </c>
      <c r="AG147" s="86"/>
      <c r="AH147" s="86"/>
    </row>
    <row r="148" spans="1:34" x14ac:dyDescent="0.2">
      <c r="A148" s="87">
        <v>42594</v>
      </c>
      <c r="B148" s="86">
        <v>225</v>
      </c>
      <c r="C148" s="86" t="s">
        <v>1739</v>
      </c>
      <c r="D148" s="86" t="str">
        <f t="shared" si="32"/>
        <v>1</v>
      </c>
      <c r="E148" s="86" t="s">
        <v>1670</v>
      </c>
      <c r="F148" s="86" t="str">
        <f t="shared" si="33"/>
        <v>CL</v>
      </c>
      <c r="G148" s="86">
        <v>12</v>
      </c>
      <c r="H148" s="86">
        <v>0</v>
      </c>
      <c r="I148" s="86">
        <v>11.5</v>
      </c>
      <c r="J148" s="86">
        <v>11</v>
      </c>
      <c r="K148" s="86">
        <v>8</v>
      </c>
      <c r="L148" s="86">
        <v>8</v>
      </c>
      <c r="M148" s="86"/>
      <c r="N148" s="86"/>
      <c r="O148" s="86"/>
      <c r="P148" s="86"/>
      <c r="Q148" s="86"/>
      <c r="R148" s="86"/>
      <c r="S148" s="86">
        <v>0.47</v>
      </c>
      <c r="T148" s="86">
        <v>0.48</v>
      </c>
      <c r="U148" s="86">
        <f>AVERAGE(S148:T148)</f>
        <v>0.47499999999999998</v>
      </c>
      <c r="V148" s="86">
        <v>0.47</v>
      </c>
      <c r="W148" s="86">
        <f t="shared" si="36"/>
        <v>0.98016302420454926</v>
      </c>
      <c r="X148" s="86">
        <f t="shared" si="36"/>
        <v>0.94599081871535851</v>
      </c>
      <c r="Y148" s="86">
        <v>7</v>
      </c>
      <c r="Z148" s="86">
        <v>8</v>
      </c>
      <c r="AA148" s="86"/>
      <c r="AB148" s="86">
        <v>6</v>
      </c>
      <c r="AC148" s="86">
        <v>5</v>
      </c>
      <c r="AD148" s="86"/>
      <c r="AE148" s="86">
        <v>8</v>
      </c>
      <c r="AF148" s="86">
        <v>5</v>
      </c>
      <c r="AG148" s="86"/>
      <c r="AH148" s="86"/>
    </row>
    <row r="149" spans="1:34" x14ac:dyDescent="0.2">
      <c r="A149" s="87">
        <v>42600</v>
      </c>
      <c r="B149" s="86">
        <v>231</v>
      </c>
      <c r="C149" s="86" t="s">
        <v>1739</v>
      </c>
      <c r="D149" s="86" t="str">
        <f t="shared" si="32"/>
        <v>1</v>
      </c>
      <c r="E149" s="86" t="s">
        <v>1670</v>
      </c>
      <c r="F149" s="86" t="str">
        <f t="shared" si="33"/>
        <v>CL</v>
      </c>
      <c r="G149" s="86"/>
      <c r="H149" s="86"/>
      <c r="I149" s="86">
        <v>11.5</v>
      </c>
      <c r="J149" s="86">
        <v>10</v>
      </c>
      <c r="K149" s="86">
        <v>8</v>
      </c>
      <c r="L149" s="86">
        <v>8</v>
      </c>
      <c r="M149" s="86"/>
      <c r="N149" s="86"/>
      <c r="O149" s="86"/>
      <c r="P149" s="86"/>
      <c r="Q149" s="86"/>
      <c r="R149" s="86"/>
      <c r="S149" s="86">
        <v>0.4</v>
      </c>
      <c r="T149" s="86">
        <v>0.41</v>
      </c>
      <c r="U149" s="86">
        <f>AVERAGE(S149:T149)</f>
        <v>0.40500000000000003</v>
      </c>
      <c r="V149" s="86">
        <v>0.42</v>
      </c>
      <c r="W149" s="86">
        <f t="shared" si="36"/>
        <v>0.57426670774532662</v>
      </c>
      <c r="X149" s="86">
        <f t="shared" si="36"/>
        <v>0.64875114149397295</v>
      </c>
      <c r="Y149" s="86">
        <v>6</v>
      </c>
      <c r="Z149" s="86">
        <v>7</v>
      </c>
      <c r="AA149" s="86"/>
      <c r="AB149" s="86">
        <v>6</v>
      </c>
      <c r="AC149" s="86">
        <v>1</v>
      </c>
      <c r="AD149" s="86"/>
      <c r="AE149" s="86">
        <v>7</v>
      </c>
      <c r="AF149" s="86">
        <v>2</v>
      </c>
      <c r="AG149" s="86"/>
      <c r="AH149" s="86"/>
    </row>
    <row r="150" spans="1:34" x14ac:dyDescent="0.2">
      <c r="A150" s="87">
        <v>42538</v>
      </c>
      <c r="B150" s="86">
        <v>169</v>
      </c>
      <c r="C150" s="86" t="s">
        <v>1740</v>
      </c>
      <c r="D150" s="86" t="str">
        <f t="shared" si="32"/>
        <v>1</v>
      </c>
      <c r="E150" s="86" t="s">
        <v>1670</v>
      </c>
      <c r="F150" s="86" t="str">
        <f t="shared" si="33"/>
        <v>CT</v>
      </c>
      <c r="G150" s="86">
        <v>12</v>
      </c>
      <c r="H150" s="86">
        <v>4.5</v>
      </c>
      <c r="I150" s="86">
        <v>8</v>
      </c>
      <c r="J150" s="86">
        <v>8</v>
      </c>
      <c r="K150" s="86">
        <v>1</v>
      </c>
      <c r="L150" s="86">
        <v>1</v>
      </c>
      <c r="M150" s="86"/>
      <c r="N150" s="86"/>
      <c r="O150" s="86"/>
      <c r="P150" s="86"/>
      <c r="Q150" s="86"/>
      <c r="R150" s="86"/>
      <c r="S150" s="86"/>
      <c r="T150" s="86"/>
      <c r="U150" s="86"/>
      <c r="V150" s="86"/>
      <c r="W150" s="86"/>
      <c r="X150" s="86"/>
      <c r="Y150" s="86"/>
      <c r="Z150" s="86"/>
      <c r="AA150" s="86"/>
      <c r="AB150" s="86"/>
      <c r="AC150" s="86"/>
      <c r="AD150" s="86"/>
      <c r="AE150" s="86"/>
      <c r="AF150" s="86"/>
      <c r="AG150" s="86"/>
      <c r="AH150" s="86"/>
    </row>
    <row r="151" spans="1:34" x14ac:dyDescent="0.2">
      <c r="A151" s="87">
        <v>42546</v>
      </c>
      <c r="B151" s="86">
        <v>177</v>
      </c>
      <c r="C151" s="86" t="s">
        <v>1740</v>
      </c>
      <c r="D151" s="86" t="str">
        <f t="shared" si="32"/>
        <v>1</v>
      </c>
      <c r="E151" s="86" t="s">
        <v>1670</v>
      </c>
      <c r="F151" s="86" t="str">
        <f t="shared" si="33"/>
        <v>CT</v>
      </c>
      <c r="G151" s="86">
        <v>12</v>
      </c>
      <c r="H151" s="86">
        <v>4.5</v>
      </c>
      <c r="I151" s="86">
        <v>9</v>
      </c>
      <c r="J151" s="86">
        <v>9</v>
      </c>
      <c r="K151" s="86">
        <v>2</v>
      </c>
      <c r="L151" s="86">
        <v>2</v>
      </c>
      <c r="M151" s="86"/>
      <c r="N151" s="86"/>
      <c r="O151" s="86"/>
      <c r="P151" s="86"/>
      <c r="Q151" s="86"/>
      <c r="R151" s="86"/>
      <c r="S151" s="86"/>
      <c r="T151" s="86"/>
      <c r="U151" s="86"/>
      <c r="V151" s="86"/>
      <c r="W151" s="86"/>
      <c r="X151" s="86"/>
      <c r="Y151" s="86"/>
      <c r="Z151" s="86"/>
      <c r="AA151" s="86"/>
      <c r="AB151" s="86"/>
      <c r="AC151" s="86"/>
      <c r="AD151" s="86"/>
      <c r="AE151" s="86"/>
      <c r="AF151" s="86"/>
      <c r="AG151" s="86"/>
      <c r="AH151" s="86"/>
    </row>
    <row r="152" spans="1:34" x14ac:dyDescent="0.2">
      <c r="A152" s="87">
        <v>42552</v>
      </c>
      <c r="B152" s="86">
        <v>183</v>
      </c>
      <c r="C152" s="86" t="s">
        <v>1740</v>
      </c>
      <c r="D152" s="86" t="str">
        <f t="shared" si="32"/>
        <v>1</v>
      </c>
      <c r="E152" s="86" t="s">
        <v>1670</v>
      </c>
      <c r="F152" s="86" t="str">
        <f t="shared" si="33"/>
        <v>CT</v>
      </c>
      <c r="G152" s="86"/>
      <c r="H152" s="86"/>
      <c r="I152" s="86"/>
      <c r="J152" s="86"/>
      <c r="K152" s="86"/>
      <c r="L152" s="86"/>
      <c r="M152" s="86"/>
      <c r="N152" s="86"/>
      <c r="O152" s="86"/>
      <c r="P152" s="86"/>
      <c r="Q152" s="86"/>
      <c r="R152" s="86"/>
      <c r="S152" s="86"/>
      <c r="T152" s="86"/>
      <c r="U152" s="86"/>
      <c r="V152" s="86"/>
      <c r="W152" s="86"/>
      <c r="X152" s="86"/>
      <c r="Y152" s="86">
        <v>10</v>
      </c>
      <c r="Z152" s="86">
        <v>10</v>
      </c>
      <c r="AA152" s="86"/>
      <c r="AB152" s="86">
        <v>10</v>
      </c>
      <c r="AC152" s="86">
        <v>10</v>
      </c>
      <c r="AD152" s="86"/>
      <c r="AE152" s="86">
        <v>10</v>
      </c>
      <c r="AF152" s="86"/>
      <c r="AG152" s="86"/>
      <c r="AH152" s="86"/>
    </row>
    <row r="153" spans="1:34" x14ac:dyDescent="0.2">
      <c r="A153" s="87">
        <v>42557</v>
      </c>
      <c r="B153" s="86">
        <v>188</v>
      </c>
      <c r="C153" s="86" t="s">
        <v>1740</v>
      </c>
      <c r="D153" s="86" t="str">
        <f t="shared" si="32"/>
        <v>1</v>
      </c>
      <c r="E153" s="86" t="s">
        <v>1670</v>
      </c>
      <c r="F153" s="86" t="str">
        <f t="shared" si="33"/>
        <v>CT</v>
      </c>
      <c r="G153" s="86">
        <v>12</v>
      </c>
      <c r="H153" s="86">
        <v>4.5</v>
      </c>
      <c r="I153" s="86">
        <v>10</v>
      </c>
      <c r="J153" s="86">
        <v>10</v>
      </c>
      <c r="K153" s="86">
        <v>5</v>
      </c>
      <c r="L153" s="86">
        <v>5</v>
      </c>
      <c r="M153" s="86"/>
      <c r="N153" s="86"/>
      <c r="O153" s="86"/>
      <c r="P153" s="86"/>
      <c r="Q153" s="86"/>
      <c r="R153" s="86"/>
      <c r="S153" s="86">
        <v>0.43</v>
      </c>
      <c r="T153" s="86">
        <v>0.44</v>
      </c>
      <c r="U153" s="86">
        <f>AVERAGE(S153:T153)</f>
        <v>0.435</v>
      </c>
      <c r="V153" s="86">
        <v>0.49</v>
      </c>
      <c r="W153" s="86">
        <f>11.898*(U153^(3.3534))</f>
        <v>0.72976635835254977</v>
      </c>
      <c r="X153" s="86">
        <f>11.898*(V153^(3.3534))</f>
        <v>1.0878712496986978</v>
      </c>
      <c r="Y153" s="86">
        <v>10</v>
      </c>
      <c r="Z153" s="86">
        <v>10</v>
      </c>
      <c r="AA153" s="86"/>
      <c r="AB153" s="86">
        <v>10</v>
      </c>
      <c r="AC153" s="86">
        <v>10</v>
      </c>
      <c r="AD153" s="86"/>
      <c r="AE153" s="86">
        <v>10</v>
      </c>
      <c r="AF153" s="86">
        <v>10</v>
      </c>
      <c r="AG153" s="86"/>
      <c r="AH153" s="86"/>
    </row>
    <row r="154" spans="1:34" x14ac:dyDescent="0.2">
      <c r="A154" s="87">
        <v>42563</v>
      </c>
      <c r="B154" s="86">
        <v>194</v>
      </c>
      <c r="C154" s="86" t="s">
        <v>1740</v>
      </c>
      <c r="D154" s="86" t="str">
        <f t="shared" si="32"/>
        <v>1</v>
      </c>
      <c r="E154" s="86" t="s">
        <v>1670</v>
      </c>
      <c r="F154" s="86" t="str">
        <f t="shared" si="33"/>
        <v>CT</v>
      </c>
      <c r="G154" s="86"/>
      <c r="H154" s="86"/>
      <c r="I154" s="86"/>
      <c r="J154" s="86"/>
      <c r="K154" s="86"/>
      <c r="L154" s="86"/>
      <c r="M154" s="86"/>
      <c r="N154" s="86"/>
      <c r="O154" s="86"/>
      <c r="P154" s="86"/>
      <c r="Q154" s="86"/>
      <c r="R154" s="86"/>
      <c r="S154" s="86"/>
      <c r="T154" s="86"/>
      <c r="U154" s="86"/>
      <c r="V154" s="86"/>
      <c r="W154" s="86"/>
      <c r="X154" s="86"/>
      <c r="Y154" s="86">
        <v>10</v>
      </c>
      <c r="Z154" s="86">
        <v>10</v>
      </c>
      <c r="AA154" s="86"/>
      <c r="AB154" s="86">
        <v>10</v>
      </c>
      <c r="AC154" s="86">
        <v>10</v>
      </c>
      <c r="AD154" s="86"/>
      <c r="AE154" s="86">
        <v>10</v>
      </c>
      <c r="AF154" s="86">
        <v>10</v>
      </c>
      <c r="AG154" s="86"/>
      <c r="AH154" s="86"/>
    </row>
    <row r="155" spans="1:34" x14ac:dyDescent="0.2">
      <c r="A155" s="87">
        <v>42567</v>
      </c>
      <c r="B155" s="86">
        <v>198</v>
      </c>
      <c r="C155" s="86" t="s">
        <v>1740</v>
      </c>
      <c r="D155" s="86" t="str">
        <f t="shared" si="32"/>
        <v>1</v>
      </c>
      <c r="E155" s="86" t="s">
        <v>1670</v>
      </c>
      <c r="F155" s="86" t="str">
        <f t="shared" si="33"/>
        <v>CT</v>
      </c>
      <c r="G155" s="86">
        <v>12</v>
      </c>
      <c r="H155" s="86">
        <v>3.5</v>
      </c>
      <c r="I155" s="86">
        <v>10.5</v>
      </c>
      <c r="J155" s="86">
        <v>10.5</v>
      </c>
      <c r="K155" s="86">
        <v>8</v>
      </c>
      <c r="L155" s="86">
        <v>8</v>
      </c>
      <c r="M155" s="86"/>
      <c r="N155" s="86"/>
      <c r="O155" s="86"/>
      <c r="P155" s="86"/>
      <c r="Q155" s="86"/>
      <c r="R155" s="86"/>
      <c r="S155" s="86">
        <v>0.44</v>
      </c>
      <c r="T155" s="86">
        <v>0.47</v>
      </c>
      <c r="U155" s="86">
        <f>AVERAGE(S155:T155)</f>
        <v>0.45499999999999996</v>
      </c>
      <c r="V155" s="86">
        <v>0.49</v>
      </c>
      <c r="W155" s="86">
        <f>11.898*(U155^(3.3534))</f>
        <v>0.84849518498403453</v>
      </c>
      <c r="X155" s="86">
        <f>11.898*(V155^(3.3534))</f>
        <v>1.0878712496986978</v>
      </c>
      <c r="Y155" s="86">
        <v>9</v>
      </c>
      <c r="Z155" s="86">
        <v>9</v>
      </c>
      <c r="AA155" s="86"/>
      <c r="AB155" s="86">
        <v>8</v>
      </c>
      <c r="AC155" s="86">
        <v>9</v>
      </c>
      <c r="AD155" s="86"/>
      <c r="AE155" s="86">
        <v>9</v>
      </c>
      <c r="AF155" s="86">
        <v>9</v>
      </c>
      <c r="AG155" s="86"/>
      <c r="AH155" s="86"/>
    </row>
    <row r="156" spans="1:34" x14ac:dyDescent="0.2">
      <c r="A156" s="87">
        <v>42573</v>
      </c>
      <c r="B156" s="86">
        <v>204</v>
      </c>
      <c r="C156" s="86" t="s">
        <v>1740</v>
      </c>
      <c r="D156" s="86" t="str">
        <f t="shared" si="32"/>
        <v>1</v>
      </c>
      <c r="E156" s="86" t="s">
        <v>1670</v>
      </c>
      <c r="F156" s="86" t="str">
        <f t="shared" si="33"/>
        <v>CT</v>
      </c>
      <c r="G156" s="86">
        <v>12</v>
      </c>
      <c r="H156" s="86">
        <v>3.5</v>
      </c>
      <c r="I156" s="86">
        <v>10.5</v>
      </c>
      <c r="J156" s="86">
        <v>10</v>
      </c>
      <c r="K156" s="86">
        <v>8</v>
      </c>
      <c r="L156" s="86">
        <v>8</v>
      </c>
      <c r="M156" s="86"/>
      <c r="N156" s="86"/>
      <c r="O156" s="86"/>
      <c r="P156" s="86"/>
      <c r="Q156" s="86"/>
      <c r="R156" s="86"/>
      <c r="S156" s="86">
        <v>0.49</v>
      </c>
      <c r="T156" s="86">
        <v>0.47</v>
      </c>
      <c r="U156" s="86">
        <f>AVERAGE(S156:T156)</f>
        <v>0.48</v>
      </c>
      <c r="V156" s="86">
        <v>0.45</v>
      </c>
      <c r="W156" s="86">
        <f>11.898*(U156^(3.3534))</f>
        <v>1.0151923348970988</v>
      </c>
      <c r="X156" s="86">
        <f>11.898*(V156^(3.3534))</f>
        <v>0.81762998177960833</v>
      </c>
      <c r="Y156" s="86">
        <v>9</v>
      </c>
      <c r="Z156" s="86">
        <v>9</v>
      </c>
      <c r="AA156" s="86"/>
      <c r="AB156" s="86">
        <v>8</v>
      </c>
      <c r="AC156" s="86">
        <v>9</v>
      </c>
      <c r="AD156" s="86"/>
      <c r="AE156" s="86">
        <v>9</v>
      </c>
      <c r="AF156" s="86">
        <v>7</v>
      </c>
      <c r="AG156" s="86"/>
      <c r="AH156" s="86"/>
    </row>
    <row r="157" spans="1:34" x14ac:dyDescent="0.2">
      <c r="A157" s="87">
        <v>42578</v>
      </c>
      <c r="B157" s="86">
        <v>209</v>
      </c>
      <c r="C157" s="86" t="s">
        <v>1740</v>
      </c>
      <c r="D157" s="86" t="str">
        <f t="shared" si="32"/>
        <v>1</v>
      </c>
      <c r="E157" s="86" t="s">
        <v>1670</v>
      </c>
      <c r="F157" s="86" t="str">
        <f t="shared" si="33"/>
        <v>CT</v>
      </c>
      <c r="G157" s="86">
        <v>12</v>
      </c>
      <c r="H157" s="86">
        <v>2</v>
      </c>
      <c r="I157" s="86">
        <v>10.5</v>
      </c>
      <c r="J157" s="86">
        <v>9</v>
      </c>
      <c r="K157" s="86">
        <v>8.5</v>
      </c>
      <c r="L157" s="86">
        <v>8.5</v>
      </c>
      <c r="M157" s="86"/>
      <c r="N157" s="86"/>
      <c r="O157" s="86"/>
      <c r="P157" s="86"/>
      <c r="Q157" s="86"/>
      <c r="R157" s="86"/>
      <c r="S157" s="86"/>
      <c r="T157" s="86"/>
      <c r="U157" s="86"/>
      <c r="V157" s="86"/>
      <c r="W157" s="86"/>
      <c r="X157" s="86"/>
      <c r="Y157" s="86">
        <v>9</v>
      </c>
      <c r="Z157" s="86">
        <v>9</v>
      </c>
      <c r="AA157" s="86"/>
      <c r="AB157" s="86">
        <v>8</v>
      </c>
      <c r="AC157" s="86">
        <v>8</v>
      </c>
      <c r="AD157" s="86"/>
      <c r="AE157" s="86">
        <v>8</v>
      </c>
      <c r="AF157" s="86">
        <v>7</v>
      </c>
      <c r="AG157" s="86"/>
      <c r="AH157" s="86"/>
    </row>
    <row r="158" spans="1:34" x14ac:dyDescent="0.2">
      <c r="A158" s="87">
        <v>42587</v>
      </c>
      <c r="B158" s="86">
        <v>218</v>
      </c>
      <c r="C158" s="86" t="s">
        <v>1740</v>
      </c>
      <c r="D158" s="86" t="str">
        <f t="shared" si="32"/>
        <v>1</v>
      </c>
      <c r="E158" s="86" t="s">
        <v>1670</v>
      </c>
      <c r="F158" s="86" t="str">
        <f t="shared" si="33"/>
        <v>CT</v>
      </c>
      <c r="G158" s="86">
        <v>12</v>
      </c>
      <c r="H158" s="86">
        <v>2</v>
      </c>
      <c r="I158" s="86">
        <v>10.5</v>
      </c>
      <c r="J158" s="86">
        <v>9</v>
      </c>
      <c r="K158" s="86">
        <v>8.5</v>
      </c>
      <c r="L158" s="86">
        <v>8</v>
      </c>
      <c r="M158" s="86"/>
      <c r="N158" s="86"/>
      <c r="O158" s="86"/>
      <c r="P158" s="86"/>
      <c r="Q158" s="86"/>
      <c r="R158" s="86"/>
      <c r="S158" s="86">
        <v>0.47</v>
      </c>
      <c r="T158" s="86">
        <v>0.47</v>
      </c>
      <c r="U158" s="86">
        <f>AVERAGE(S158:T158)</f>
        <v>0.47</v>
      </c>
      <c r="V158" s="86">
        <v>0.46</v>
      </c>
      <c r="W158" s="86">
        <f t="shared" ref="W158:X160" si="37">11.898*(U158^(3.3534))</f>
        <v>0.94599081871535851</v>
      </c>
      <c r="X158" s="86">
        <f t="shared" si="37"/>
        <v>0.88016901809054215</v>
      </c>
      <c r="Y158" s="86">
        <v>8</v>
      </c>
      <c r="Z158" s="86">
        <v>8</v>
      </c>
      <c r="AA158" s="86"/>
      <c r="AB158" s="86">
        <v>7</v>
      </c>
      <c r="AC158" s="86">
        <v>7</v>
      </c>
      <c r="AD158" s="86"/>
      <c r="AE158" s="86">
        <v>8</v>
      </c>
      <c r="AF158" s="86">
        <v>5</v>
      </c>
      <c r="AG158" s="86"/>
      <c r="AH158" s="86"/>
    </row>
    <row r="159" spans="1:34" x14ac:dyDescent="0.2">
      <c r="A159" s="87">
        <v>42594</v>
      </c>
      <c r="B159" s="86">
        <v>225</v>
      </c>
      <c r="C159" s="86" t="s">
        <v>1740</v>
      </c>
      <c r="D159" s="86" t="str">
        <f t="shared" si="32"/>
        <v>1</v>
      </c>
      <c r="E159" s="86" t="s">
        <v>1670</v>
      </c>
      <c r="F159" s="86" t="str">
        <f t="shared" si="33"/>
        <v>CT</v>
      </c>
      <c r="G159" s="86">
        <v>12</v>
      </c>
      <c r="H159" s="86">
        <v>1.5</v>
      </c>
      <c r="I159" s="86">
        <v>10.5</v>
      </c>
      <c r="J159" s="86">
        <v>8</v>
      </c>
      <c r="K159" s="86">
        <v>8.5</v>
      </c>
      <c r="L159" s="86">
        <v>7.5</v>
      </c>
      <c r="M159" s="86">
        <v>2.5</v>
      </c>
      <c r="N159" s="86">
        <v>2.5</v>
      </c>
      <c r="O159" s="86"/>
      <c r="P159" s="86"/>
      <c r="Q159" s="86"/>
      <c r="R159" s="86"/>
      <c r="S159" s="86">
        <v>0.46</v>
      </c>
      <c r="T159" s="86">
        <v>0.47</v>
      </c>
      <c r="U159" s="86">
        <f>AVERAGE(S159:T159)</f>
        <v>0.46499999999999997</v>
      </c>
      <c r="V159" s="86">
        <v>0.48</v>
      </c>
      <c r="W159" s="86">
        <f t="shared" si="37"/>
        <v>0.91266353068140194</v>
      </c>
      <c r="X159" s="86">
        <f t="shared" si="37"/>
        <v>1.0151923348970988</v>
      </c>
      <c r="Y159" s="86">
        <v>7</v>
      </c>
      <c r="Z159" s="86">
        <v>8</v>
      </c>
      <c r="AA159" s="86"/>
      <c r="AB159" s="86">
        <v>6</v>
      </c>
      <c r="AC159" s="86">
        <v>6</v>
      </c>
      <c r="AD159" s="86"/>
      <c r="AE159" s="86">
        <v>8</v>
      </c>
      <c r="AF159" s="86">
        <v>4</v>
      </c>
      <c r="AG159" s="86"/>
      <c r="AH159" s="86"/>
    </row>
    <row r="160" spans="1:34" x14ac:dyDescent="0.2">
      <c r="A160" s="87">
        <v>42600</v>
      </c>
      <c r="B160" s="86">
        <v>231</v>
      </c>
      <c r="C160" s="86" t="s">
        <v>1740</v>
      </c>
      <c r="D160" s="86" t="str">
        <f t="shared" si="32"/>
        <v>1</v>
      </c>
      <c r="E160" s="86" t="s">
        <v>1670</v>
      </c>
      <c r="F160" s="86" t="str">
        <f t="shared" si="33"/>
        <v>CT</v>
      </c>
      <c r="G160" s="86">
        <v>12</v>
      </c>
      <c r="H160" s="86">
        <v>0</v>
      </c>
      <c r="I160" s="86">
        <v>10.5</v>
      </c>
      <c r="J160" s="86">
        <v>7</v>
      </c>
      <c r="K160" s="86">
        <v>8.5</v>
      </c>
      <c r="L160" s="86">
        <v>7</v>
      </c>
      <c r="M160" s="86">
        <v>3.5</v>
      </c>
      <c r="N160" s="86">
        <v>3.5</v>
      </c>
      <c r="O160" s="86"/>
      <c r="P160" s="86"/>
      <c r="Q160" s="86"/>
      <c r="R160" s="86"/>
      <c r="S160" s="86">
        <v>0.43</v>
      </c>
      <c r="T160" s="86">
        <v>0.46</v>
      </c>
      <c r="U160" s="86">
        <f>AVERAGE(S160:T160)</f>
        <v>0.44500000000000001</v>
      </c>
      <c r="V160" s="86">
        <v>0.43</v>
      </c>
      <c r="W160" s="86">
        <f t="shared" si="37"/>
        <v>0.7875614056003748</v>
      </c>
      <c r="X160" s="86">
        <f t="shared" si="37"/>
        <v>0.70201611810248421</v>
      </c>
      <c r="Y160" s="86">
        <v>5</v>
      </c>
      <c r="Z160" s="86">
        <v>7</v>
      </c>
      <c r="AA160" s="86"/>
      <c r="AB160" s="86">
        <v>4</v>
      </c>
      <c r="AC160" s="86">
        <v>1</v>
      </c>
      <c r="AD160" s="86"/>
      <c r="AE160" s="86">
        <v>7</v>
      </c>
      <c r="AF160" s="86">
        <v>1</v>
      </c>
      <c r="AG160" s="86"/>
      <c r="AH160" s="86"/>
    </row>
    <row r="161" spans="1:34" x14ac:dyDescent="0.2">
      <c r="A161" s="87">
        <v>42538</v>
      </c>
      <c r="B161" s="86">
        <v>169</v>
      </c>
      <c r="C161" s="86" t="s">
        <v>1741</v>
      </c>
      <c r="D161" s="86" t="str">
        <f t="shared" si="32"/>
        <v>1</v>
      </c>
      <c r="E161" s="86" t="s">
        <v>1670</v>
      </c>
      <c r="F161" s="86" t="str">
        <f t="shared" si="33"/>
        <v>SH</v>
      </c>
      <c r="G161" s="86">
        <v>12.5</v>
      </c>
      <c r="H161" s="86">
        <v>2</v>
      </c>
      <c r="I161" s="86">
        <v>10</v>
      </c>
      <c r="J161" s="86">
        <v>9.5</v>
      </c>
      <c r="K161" s="86">
        <v>4.5</v>
      </c>
      <c r="L161" s="86">
        <v>4.5</v>
      </c>
      <c r="M161" s="86"/>
      <c r="N161" s="86"/>
      <c r="O161" s="86"/>
      <c r="P161" s="86"/>
      <c r="Q161" s="86"/>
      <c r="R161" s="86"/>
      <c r="S161" s="86"/>
      <c r="T161" s="86"/>
      <c r="U161" s="86"/>
      <c r="V161" s="86"/>
      <c r="W161" s="86"/>
      <c r="X161" s="86"/>
      <c r="Y161" s="86"/>
      <c r="Z161" s="86"/>
      <c r="AA161" s="86"/>
      <c r="AB161" s="86"/>
      <c r="AC161" s="86"/>
      <c r="AD161" s="86"/>
      <c r="AE161" s="86"/>
      <c r="AF161" s="86"/>
      <c r="AG161" s="86"/>
      <c r="AH161" s="86"/>
    </row>
    <row r="162" spans="1:34" x14ac:dyDescent="0.2">
      <c r="A162" s="87">
        <v>42546</v>
      </c>
      <c r="B162" s="86">
        <v>177</v>
      </c>
      <c r="C162" s="86" t="s">
        <v>1741</v>
      </c>
      <c r="D162" s="86" t="str">
        <f t="shared" si="32"/>
        <v>1</v>
      </c>
      <c r="E162" s="86" t="s">
        <v>1670</v>
      </c>
      <c r="F162" s="86" t="str">
        <f t="shared" si="33"/>
        <v>SH</v>
      </c>
      <c r="G162" s="86">
        <v>12.5</v>
      </c>
      <c r="H162" s="86">
        <v>2</v>
      </c>
      <c r="I162" s="86">
        <v>10</v>
      </c>
      <c r="J162" s="86">
        <v>9.5</v>
      </c>
      <c r="K162" s="86">
        <v>7</v>
      </c>
      <c r="L162" s="86">
        <v>7</v>
      </c>
      <c r="M162" s="86"/>
      <c r="N162" s="86"/>
      <c r="O162" s="86"/>
      <c r="P162" s="86"/>
      <c r="Q162" s="86"/>
      <c r="R162" s="86"/>
      <c r="S162" s="86"/>
      <c r="T162" s="86"/>
      <c r="U162" s="86"/>
      <c r="V162" s="86"/>
      <c r="W162" s="86"/>
      <c r="X162" s="86"/>
      <c r="Y162" s="86"/>
      <c r="Z162" s="86"/>
      <c r="AA162" s="86"/>
      <c r="AB162" s="86"/>
      <c r="AC162" s="86"/>
      <c r="AD162" s="86"/>
      <c r="AE162" s="86"/>
      <c r="AF162" s="86"/>
      <c r="AG162" s="86"/>
      <c r="AH162" s="86"/>
    </row>
    <row r="163" spans="1:34" x14ac:dyDescent="0.2">
      <c r="A163" s="87">
        <v>42552</v>
      </c>
      <c r="B163" s="86">
        <v>183</v>
      </c>
      <c r="C163" s="86" t="s">
        <v>1741</v>
      </c>
      <c r="D163" s="86" t="str">
        <f t="shared" si="32"/>
        <v>1</v>
      </c>
      <c r="E163" s="86" t="s">
        <v>1670</v>
      </c>
      <c r="F163" s="86" t="str">
        <f t="shared" si="33"/>
        <v>SH</v>
      </c>
      <c r="G163" s="86"/>
      <c r="H163" s="86"/>
      <c r="I163" s="86"/>
      <c r="J163" s="86"/>
      <c r="K163" s="86"/>
      <c r="L163" s="86"/>
      <c r="M163" s="86"/>
      <c r="N163" s="86"/>
      <c r="O163" s="86"/>
      <c r="P163" s="86"/>
      <c r="Q163" s="86"/>
      <c r="R163" s="86"/>
      <c r="S163" s="86"/>
      <c r="T163" s="86"/>
      <c r="U163" s="86"/>
      <c r="V163" s="86"/>
      <c r="W163" s="86"/>
      <c r="X163" s="86"/>
      <c r="Y163" s="86">
        <v>10</v>
      </c>
      <c r="Z163" s="86"/>
      <c r="AA163" s="86"/>
      <c r="AB163" s="86">
        <v>10</v>
      </c>
      <c r="AC163" s="86">
        <v>10</v>
      </c>
      <c r="AD163" s="86"/>
      <c r="AE163" s="86">
        <v>10</v>
      </c>
      <c r="AF163" s="86">
        <v>10</v>
      </c>
      <c r="AG163" s="86"/>
      <c r="AH163" s="86"/>
    </row>
    <row r="164" spans="1:34" x14ac:dyDescent="0.2">
      <c r="A164" s="87">
        <v>42557</v>
      </c>
      <c r="B164" s="86">
        <v>188</v>
      </c>
      <c r="C164" s="86" t="s">
        <v>1741</v>
      </c>
      <c r="D164" s="86" t="str">
        <f t="shared" si="32"/>
        <v>1</v>
      </c>
      <c r="E164" s="86" t="s">
        <v>1670</v>
      </c>
      <c r="F164" s="86" t="str">
        <f t="shared" si="33"/>
        <v>SH</v>
      </c>
      <c r="G164" s="86">
        <v>12.5</v>
      </c>
      <c r="H164" s="86">
        <v>2</v>
      </c>
      <c r="I164" s="86">
        <v>10</v>
      </c>
      <c r="J164" s="86">
        <v>9.5</v>
      </c>
      <c r="K164" s="86">
        <v>9.5</v>
      </c>
      <c r="L164" s="86">
        <v>9.5</v>
      </c>
      <c r="M164" s="86"/>
      <c r="N164" s="86"/>
      <c r="O164" s="86"/>
      <c r="P164" s="86"/>
      <c r="Q164" s="86"/>
      <c r="R164" s="86"/>
      <c r="S164" s="86">
        <v>0.49</v>
      </c>
      <c r="T164" s="86">
        <v>0.5</v>
      </c>
      <c r="U164" s="86">
        <f>AVERAGE(S164:T164)</f>
        <v>0.495</v>
      </c>
      <c r="V164" s="86">
        <v>0.49</v>
      </c>
      <c r="W164" s="86">
        <f>11.898*(U164^(3.3534))</f>
        <v>1.125545455203536</v>
      </c>
      <c r="X164" s="86">
        <f>11.898*(V164^(3.3534))</f>
        <v>1.0878712496986978</v>
      </c>
      <c r="Y164" s="86">
        <v>10</v>
      </c>
      <c r="Z164" s="86">
        <v>10</v>
      </c>
      <c r="AA164" s="86"/>
      <c r="AB164" s="86">
        <v>10</v>
      </c>
      <c r="AC164" s="86">
        <v>10</v>
      </c>
      <c r="AD164" s="86"/>
      <c r="AE164" s="86">
        <v>10</v>
      </c>
      <c r="AF164" s="86">
        <v>8</v>
      </c>
      <c r="AG164" s="86"/>
      <c r="AH164" s="86"/>
    </row>
    <row r="165" spans="1:34" x14ac:dyDescent="0.2">
      <c r="A165" s="87">
        <v>42563</v>
      </c>
      <c r="B165" s="86">
        <v>194</v>
      </c>
      <c r="C165" s="86" t="s">
        <v>1741</v>
      </c>
      <c r="D165" s="86" t="str">
        <f t="shared" si="32"/>
        <v>1</v>
      </c>
      <c r="E165" s="86" t="s">
        <v>1670</v>
      </c>
      <c r="F165" s="86" t="str">
        <f t="shared" si="33"/>
        <v>SH</v>
      </c>
      <c r="G165" s="86"/>
      <c r="H165" s="86"/>
      <c r="I165" s="86"/>
      <c r="J165" s="86"/>
      <c r="K165" s="86"/>
      <c r="L165" s="86"/>
      <c r="M165" s="86"/>
      <c r="N165" s="86"/>
      <c r="O165" s="86"/>
      <c r="P165" s="86"/>
      <c r="Q165" s="86"/>
      <c r="R165" s="86"/>
      <c r="S165" s="86"/>
      <c r="T165" s="86"/>
      <c r="U165" s="86"/>
      <c r="V165" s="86"/>
      <c r="W165" s="86"/>
      <c r="X165" s="86"/>
      <c r="Y165" s="86">
        <v>8</v>
      </c>
      <c r="Z165" s="86">
        <v>10</v>
      </c>
      <c r="AA165" s="86"/>
      <c r="AB165" s="86">
        <v>10</v>
      </c>
      <c r="AC165" s="86">
        <v>10</v>
      </c>
      <c r="AD165" s="86"/>
      <c r="AE165" s="86">
        <v>10</v>
      </c>
      <c r="AF165" s="86">
        <v>8</v>
      </c>
      <c r="AG165" s="86">
        <v>10</v>
      </c>
      <c r="AH165" s="86"/>
    </row>
    <row r="166" spans="1:34" x14ac:dyDescent="0.2">
      <c r="A166" s="87">
        <v>42567</v>
      </c>
      <c r="B166" s="86">
        <v>198</v>
      </c>
      <c r="C166" s="86" t="s">
        <v>1741</v>
      </c>
      <c r="D166" s="86" t="str">
        <f t="shared" si="32"/>
        <v>1</v>
      </c>
      <c r="E166" s="86" t="s">
        <v>1670</v>
      </c>
      <c r="F166" s="86" t="str">
        <f t="shared" si="33"/>
        <v>SH</v>
      </c>
      <c r="G166" s="86">
        <v>12.5</v>
      </c>
      <c r="H166" s="86">
        <v>2</v>
      </c>
      <c r="I166" s="86">
        <v>10</v>
      </c>
      <c r="J166" s="86">
        <v>9</v>
      </c>
      <c r="K166" s="86">
        <v>11</v>
      </c>
      <c r="L166" s="86">
        <v>11</v>
      </c>
      <c r="M166" s="86"/>
      <c r="N166" s="86"/>
      <c r="O166" s="86"/>
      <c r="P166" s="86"/>
      <c r="Q166" s="86"/>
      <c r="R166" s="86"/>
      <c r="S166" s="86">
        <v>0.49</v>
      </c>
      <c r="T166" s="86">
        <v>0.52</v>
      </c>
      <c r="U166" s="86">
        <f>AVERAGE(S166:T166)</f>
        <v>0.505</v>
      </c>
      <c r="V166" s="86">
        <v>0.51</v>
      </c>
      <c r="W166" s="86">
        <f>11.898*(U166^(3.3534))</f>
        <v>1.2036252002599823</v>
      </c>
      <c r="X166" s="86">
        <f>11.898*(V166^(3.3534))</f>
        <v>1.2440556074631184</v>
      </c>
      <c r="Y166" s="86">
        <v>7</v>
      </c>
      <c r="Z166" s="86">
        <v>9</v>
      </c>
      <c r="AA166" s="86"/>
      <c r="AB166" s="86">
        <v>8</v>
      </c>
      <c r="AC166" s="86">
        <v>8</v>
      </c>
      <c r="AD166" s="86"/>
      <c r="AE166" s="86">
        <v>9</v>
      </c>
      <c r="AF166" s="86">
        <v>9</v>
      </c>
      <c r="AG166" s="86">
        <v>7</v>
      </c>
      <c r="AH166" s="86"/>
    </row>
    <row r="167" spans="1:34" x14ac:dyDescent="0.2">
      <c r="A167" s="87">
        <v>42573</v>
      </c>
      <c r="B167" s="86">
        <v>204</v>
      </c>
      <c r="C167" s="86" t="s">
        <v>1741</v>
      </c>
      <c r="D167" s="86" t="str">
        <f t="shared" si="32"/>
        <v>1</v>
      </c>
      <c r="E167" s="86" t="s">
        <v>1670</v>
      </c>
      <c r="F167" s="86" t="str">
        <f t="shared" si="33"/>
        <v>SH</v>
      </c>
      <c r="G167" s="86">
        <v>12.5</v>
      </c>
      <c r="H167" s="86">
        <v>2</v>
      </c>
      <c r="I167" s="86">
        <v>10</v>
      </c>
      <c r="J167" s="86">
        <v>8.5</v>
      </c>
      <c r="K167" s="86">
        <v>11</v>
      </c>
      <c r="L167" s="86">
        <v>11</v>
      </c>
      <c r="M167" s="86"/>
      <c r="N167" s="86"/>
      <c r="O167" s="86"/>
      <c r="P167" s="86"/>
      <c r="Q167" s="86"/>
      <c r="R167" s="86"/>
      <c r="S167" s="86">
        <v>0.56000000000000005</v>
      </c>
      <c r="T167" s="86">
        <v>0.53</v>
      </c>
      <c r="U167" s="86">
        <f>AVERAGE(S167:T167)</f>
        <v>0.54500000000000004</v>
      </c>
      <c r="V167" s="86">
        <v>0.52</v>
      </c>
      <c r="W167" s="86">
        <f>11.898*(U167^(3.3534))</f>
        <v>1.5541967459091761</v>
      </c>
      <c r="X167" s="86">
        <f>11.898*(V167^(3.3534))</f>
        <v>1.3277599882279214</v>
      </c>
      <c r="Y167" s="86">
        <v>8</v>
      </c>
      <c r="Z167" s="86">
        <v>9</v>
      </c>
      <c r="AA167" s="86"/>
      <c r="AB167" s="86">
        <v>8</v>
      </c>
      <c r="AC167" s="86">
        <v>9</v>
      </c>
      <c r="AD167" s="86"/>
      <c r="AE167" s="86">
        <v>9</v>
      </c>
      <c r="AF167" s="86">
        <v>9</v>
      </c>
      <c r="AG167" s="86">
        <v>9</v>
      </c>
      <c r="AH167" s="86"/>
    </row>
    <row r="168" spans="1:34" x14ac:dyDescent="0.2">
      <c r="A168" s="87">
        <v>42578</v>
      </c>
      <c r="B168" s="86">
        <v>209</v>
      </c>
      <c r="C168" s="86" t="s">
        <v>1741</v>
      </c>
      <c r="D168" s="86" t="str">
        <f t="shared" si="32"/>
        <v>1</v>
      </c>
      <c r="E168" s="86" t="s">
        <v>1670</v>
      </c>
      <c r="F168" s="86" t="str">
        <f t="shared" si="33"/>
        <v>SH</v>
      </c>
      <c r="G168" s="86">
        <v>12.5</v>
      </c>
      <c r="H168" s="86">
        <v>2</v>
      </c>
      <c r="I168" s="86">
        <v>10</v>
      </c>
      <c r="J168" s="86">
        <v>7.5</v>
      </c>
      <c r="K168" s="86">
        <v>11</v>
      </c>
      <c r="L168" s="86">
        <v>11</v>
      </c>
      <c r="M168" s="86"/>
      <c r="N168" s="86"/>
      <c r="O168" s="86"/>
      <c r="P168" s="86"/>
      <c r="Q168" s="86"/>
      <c r="R168" s="86"/>
      <c r="S168" s="86"/>
      <c r="T168" s="86"/>
      <c r="U168" s="86"/>
      <c r="V168" s="86"/>
      <c r="W168" s="86"/>
      <c r="X168" s="86"/>
      <c r="Y168" s="86">
        <v>8</v>
      </c>
      <c r="Z168" s="86">
        <v>8</v>
      </c>
      <c r="AA168" s="86"/>
      <c r="AB168" s="86">
        <v>6</v>
      </c>
      <c r="AC168" s="86">
        <v>7</v>
      </c>
      <c r="AD168" s="86"/>
      <c r="AE168" s="86">
        <v>8</v>
      </c>
      <c r="AF168" s="86">
        <v>9</v>
      </c>
      <c r="AG168" s="86"/>
      <c r="AH168" s="86"/>
    </row>
    <row r="169" spans="1:34" x14ac:dyDescent="0.2">
      <c r="A169" s="87">
        <v>42587</v>
      </c>
      <c r="B169" s="86">
        <v>218</v>
      </c>
      <c r="C169" s="86" t="s">
        <v>1741</v>
      </c>
      <c r="D169" s="86" t="str">
        <f t="shared" si="32"/>
        <v>1</v>
      </c>
      <c r="E169" s="86" t="s">
        <v>1670</v>
      </c>
      <c r="F169" s="86" t="str">
        <f t="shared" si="33"/>
        <v>SH</v>
      </c>
      <c r="G169" s="86">
        <v>12.5</v>
      </c>
      <c r="H169" s="86">
        <v>1.5</v>
      </c>
      <c r="I169" s="86">
        <v>10</v>
      </c>
      <c r="J169" s="86">
        <v>7.5</v>
      </c>
      <c r="K169" s="86">
        <v>11</v>
      </c>
      <c r="L169" s="86">
        <v>11</v>
      </c>
      <c r="M169" s="86"/>
      <c r="N169" s="86"/>
      <c r="O169" s="86"/>
      <c r="P169" s="86"/>
      <c r="Q169" s="86"/>
      <c r="R169" s="86"/>
      <c r="S169" s="86">
        <v>0.5</v>
      </c>
      <c r="T169" s="86">
        <v>0.5</v>
      </c>
      <c r="U169" s="86">
        <f>AVERAGE(S169:T169)</f>
        <v>0.5</v>
      </c>
      <c r="V169" s="86">
        <v>0.48</v>
      </c>
      <c r="W169" s="86">
        <f t="shared" ref="W169:X171" si="38">11.898*(U169^(3.3534))</f>
        <v>1.1641259681057374</v>
      </c>
      <c r="X169" s="86">
        <f t="shared" si="38"/>
        <v>1.0151923348970988</v>
      </c>
      <c r="Y169" s="86">
        <v>7</v>
      </c>
      <c r="Z169" s="86">
        <v>8</v>
      </c>
      <c r="AA169" s="86"/>
      <c r="AB169" s="86">
        <v>6</v>
      </c>
      <c r="AC169" s="86">
        <v>5</v>
      </c>
      <c r="AD169" s="86"/>
      <c r="AE169" s="86">
        <v>8</v>
      </c>
      <c r="AF169" s="86">
        <v>7</v>
      </c>
      <c r="AG169" s="86"/>
      <c r="AH169" s="86"/>
    </row>
    <row r="170" spans="1:34" x14ac:dyDescent="0.2">
      <c r="A170" s="87">
        <v>42594</v>
      </c>
      <c r="B170" s="86">
        <v>225</v>
      </c>
      <c r="C170" s="86" t="s">
        <v>1741</v>
      </c>
      <c r="D170" s="86" t="str">
        <f t="shared" si="32"/>
        <v>1</v>
      </c>
      <c r="E170" s="86" t="s">
        <v>1670</v>
      </c>
      <c r="F170" s="86" t="str">
        <f t="shared" si="33"/>
        <v>SH</v>
      </c>
      <c r="G170" s="86">
        <v>12.5</v>
      </c>
      <c r="H170" s="86">
        <v>0</v>
      </c>
      <c r="I170" s="86">
        <v>10</v>
      </c>
      <c r="J170" s="86">
        <v>6</v>
      </c>
      <c r="K170" s="86">
        <v>11</v>
      </c>
      <c r="L170" s="86">
        <v>10</v>
      </c>
      <c r="M170" s="86"/>
      <c r="N170" s="86"/>
      <c r="O170" s="86"/>
      <c r="P170" s="86"/>
      <c r="Q170" s="86"/>
      <c r="R170" s="86"/>
      <c r="S170" s="86">
        <v>0.5</v>
      </c>
      <c r="T170" s="86">
        <v>0.48</v>
      </c>
      <c r="U170" s="86">
        <f>AVERAGE(S170:T170)</f>
        <v>0.49</v>
      </c>
      <c r="V170" s="86">
        <v>0.48</v>
      </c>
      <c r="W170" s="86">
        <f t="shared" si="38"/>
        <v>1.0878712496986978</v>
      </c>
      <c r="X170" s="86">
        <f t="shared" si="38"/>
        <v>1.0151923348970988</v>
      </c>
      <c r="Y170" s="86">
        <v>6</v>
      </c>
      <c r="Z170" s="86">
        <v>8</v>
      </c>
      <c r="AA170" s="86"/>
      <c r="AB170" s="86">
        <v>7</v>
      </c>
      <c r="AC170" s="86">
        <v>3</v>
      </c>
      <c r="AD170" s="86"/>
      <c r="AE170" s="86">
        <v>7</v>
      </c>
      <c r="AF170" s="86">
        <v>7</v>
      </c>
      <c r="AG170" s="86"/>
      <c r="AH170" s="86"/>
    </row>
    <row r="171" spans="1:34" x14ac:dyDescent="0.2">
      <c r="A171" s="87">
        <v>42600</v>
      </c>
      <c r="B171" s="86">
        <v>231</v>
      </c>
      <c r="C171" s="86" t="s">
        <v>1741</v>
      </c>
      <c r="D171" s="86" t="str">
        <f t="shared" si="32"/>
        <v>1</v>
      </c>
      <c r="E171" s="86" t="s">
        <v>1670</v>
      </c>
      <c r="F171" s="86" t="str">
        <f t="shared" si="33"/>
        <v>SH</v>
      </c>
      <c r="G171" s="86"/>
      <c r="H171" s="86"/>
      <c r="I171" s="86">
        <v>10</v>
      </c>
      <c r="J171" s="86">
        <v>5.5</v>
      </c>
      <c r="K171" s="86">
        <v>11</v>
      </c>
      <c r="L171" s="86">
        <v>8</v>
      </c>
      <c r="M171" s="86"/>
      <c r="N171" s="86"/>
      <c r="O171" s="86"/>
      <c r="P171" s="86"/>
      <c r="Q171" s="86"/>
      <c r="R171" s="86"/>
      <c r="S171" s="86">
        <v>0.48</v>
      </c>
      <c r="T171" s="86">
        <v>0.47</v>
      </c>
      <c r="U171" s="86">
        <f>AVERAGE(S171:T171)</f>
        <v>0.47499999999999998</v>
      </c>
      <c r="V171" s="86">
        <v>0.45</v>
      </c>
      <c r="W171" s="86">
        <f t="shared" si="38"/>
        <v>0.98016302420454926</v>
      </c>
      <c r="X171" s="86">
        <f t="shared" si="38"/>
        <v>0.81762998177960833</v>
      </c>
      <c r="Y171" s="86">
        <v>4</v>
      </c>
      <c r="Z171" s="86">
        <v>7</v>
      </c>
      <c r="AA171" s="86"/>
      <c r="AB171" s="86">
        <v>6</v>
      </c>
      <c r="AC171" s="86">
        <v>1</v>
      </c>
      <c r="AD171" s="86"/>
      <c r="AE171" s="86">
        <v>6</v>
      </c>
      <c r="AF171" s="86">
        <v>5</v>
      </c>
      <c r="AG171" s="86"/>
      <c r="AH171" s="86"/>
    </row>
    <row r="172" spans="1:34" x14ac:dyDescent="0.2">
      <c r="A172" s="87">
        <v>42538</v>
      </c>
      <c r="B172" s="86">
        <v>169</v>
      </c>
      <c r="C172" s="86" t="s">
        <v>1742</v>
      </c>
      <c r="D172" s="86" t="str">
        <f t="shared" si="32"/>
        <v>2</v>
      </c>
      <c r="E172" s="86" t="s">
        <v>1670</v>
      </c>
      <c r="F172" s="86" t="str">
        <f t="shared" si="33"/>
        <v>CL</v>
      </c>
      <c r="G172" s="86">
        <v>12</v>
      </c>
      <c r="H172" s="86">
        <v>3.5</v>
      </c>
      <c r="I172" s="86">
        <v>11.5</v>
      </c>
      <c r="J172" s="86">
        <v>11</v>
      </c>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row>
    <row r="173" spans="1:34" x14ac:dyDescent="0.2">
      <c r="A173" s="87">
        <v>42546</v>
      </c>
      <c r="B173" s="86">
        <v>177</v>
      </c>
      <c r="C173" s="86" t="s">
        <v>1742</v>
      </c>
      <c r="D173" s="86" t="str">
        <f t="shared" si="32"/>
        <v>2</v>
      </c>
      <c r="E173" s="86" t="s">
        <v>1670</v>
      </c>
      <c r="F173" s="86" t="str">
        <f t="shared" si="33"/>
        <v>CL</v>
      </c>
      <c r="G173" s="86">
        <v>12</v>
      </c>
      <c r="H173" s="86">
        <v>3.5</v>
      </c>
      <c r="I173" s="86">
        <v>11.5</v>
      </c>
      <c r="J173" s="86">
        <v>11</v>
      </c>
      <c r="K173" s="86">
        <v>2</v>
      </c>
      <c r="L173" s="86">
        <v>2</v>
      </c>
      <c r="M173" s="86"/>
      <c r="N173" s="86"/>
      <c r="O173" s="86"/>
      <c r="P173" s="86"/>
      <c r="Q173" s="86"/>
      <c r="R173" s="86"/>
      <c r="S173" s="86"/>
      <c r="T173" s="86"/>
      <c r="U173" s="86"/>
      <c r="V173" s="86"/>
      <c r="W173" s="86"/>
      <c r="X173" s="86"/>
      <c r="Y173" s="86"/>
      <c r="Z173" s="86"/>
      <c r="AA173" s="86"/>
      <c r="AB173" s="86"/>
      <c r="AC173" s="86"/>
      <c r="AD173" s="86"/>
      <c r="AE173" s="86"/>
      <c r="AF173" s="86"/>
      <c r="AG173" s="86"/>
      <c r="AH173" s="86"/>
    </row>
    <row r="174" spans="1:34" x14ac:dyDescent="0.2">
      <c r="A174" s="87">
        <v>42552</v>
      </c>
      <c r="B174" s="86">
        <v>183</v>
      </c>
      <c r="C174" s="86" t="s">
        <v>1742</v>
      </c>
      <c r="D174" s="86" t="str">
        <f t="shared" si="32"/>
        <v>2</v>
      </c>
      <c r="E174" s="86" t="s">
        <v>1670</v>
      </c>
      <c r="F174" s="86" t="str">
        <f t="shared" si="33"/>
        <v>CL</v>
      </c>
      <c r="G174" s="86"/>
      <c r="H174" s="86"/>
      <c r="I174" s="86"/>
      <c r="J174" s="86"/>
      <c r="K174" s="86"/>
      <c r="L174" s="86"/>
      <c r="M174" s="86"/>
      <c r="N174" s="86"/>
      <c r="O174" s="86"/>
      <c r="P174" s="86"/>
      <c r="Q174" s="86"/>
      <c r="R174" s="86"/>
      <c r="S174" s="86"/>
      <c r="T174" s="86"/>
      <c r="U174" s="86"/>
      <c r="V174" s="86"/>
      <c r="W174" s="86"/>
      <c r="X174" s="86"/>
      <c r="Y174" s="86">
        <v>10</v>
      </c>
      <c r="Z174" s="86">
        <v>10</v>
      </c>
      <c r="AA174" s="86"/>
      <c r="AB174" s="86">
        <v>10</v>
      </c>
      <c r="AC174" s="86">
        <v>10</v>
      </c>
      <c r="AD174" s="86"/>
      <c r="AE174" s="86">
        <v>10</v>
      </c>
      <c r="AF174" s="86"/>
      <c r="AG174" s="86"/>
      <c r="AH174" s="86"/>
    </row>
    <row r="175" spans="1:34" x14ac:dyDescent="0.2">
      <c r="A175" s="87">
        <v>42557</v>
      </c>
      <c r="B175" s="86">
        <v>188</v>
      </c>
      <c r="C175" s="86" t="s">
        <v>1742</v>
      </c>
      <c r="D175" s="86" t="str">
        <f t="shared" si="32"/>
        <v>2</v>
      </c>
      <c r="E175" s="86" t="s">
        <v>1670</v>
      </c>
      <c r="F175" s="86" t="str">
        <f t="shared" si="33"/>
        <v>CL</v>
      </c>
      <c r="G175" s="86">
        <v>12</v>
      </c>
      <c r="H175" s="86">
        <v>3.5</v>
      </c>
      <c r="I175" s="86">
        <v>11.5</v>
      </c>
      <c r="J175" s="86">
        <v>11</v>
      </c>
      <c r="K175" s="86">
        <v>4.5</v>
      </c>
      <c r="L175" s="86">
        <v>4.5</v>
      </c>
      <c r="M175" s="86"/>
      <c r="N175" s="86"/>
      <c r="O175" s="86"/>
      <c r="P175" s="86"/>
      <c r="Q175" s="86"/>
      <c r="R175" s="86"/>
      <c r="S175" s="86">
        <v>0.5</v>
      </c>
      <c r="T175" s="86">
        <v>0.5</v>
      </c>
      <c r="U175" s="86">
        <f>AVERAGE(S175:T175)</f>
        <v>0.5</v>
      </c>
      <c r="V175" s="86">
        <v>0.49</v>
      </c>
      <c r="W175" s="86">
        <f>11.898*(U175^(3.3534))</f>
        <v>1.1641259681057374</v>
      </c>
      <c r="X175" s="86">
        <f>11.898*(V175^(3.3534))</f>
        <v>1.0878712496986978</v>
      </c>
      <c r="Y175" s="86">
        <v>10</v>
      </c>
      <c r="Z175" s="86">
        <v>10</v>
      </c>
      <c r="AA175" s="86"/>
      <c r="AB175" s="86">
        <v>10</v>
      </c>
      <c r="AC175" s="86">
        <v>10</v>
      </c>
      <c r="AD175" s="86"/>
      <c r="AE175" s="86">
        <v>10</v>
      </c>
      <c r="AF175" s="86">
        <v>10</v>
      </c>
      <c r="AG175" s="86"/>
      <c r="AH175" s="86">
        <v>10</v>
      </c>
    </row>
    <row r="176" spans="1:34" x14ac:dyDescent="0.2">
      <c r="A176" s="87">
        <v>42563</v>
      </c>
      <c r="B176" s="86">
        <v>194</v>
      </c>
      <c r="C176" s="86" t="s">
        <v>1742</v>
      </c>
      <c r="D176" s="86" t="str">
        <f t="shared" si="32"/>
        <v>2</v>
      </c>
      <c r="E176" s="86" t="s">
        <v>1670</v>
      </c>
      <c r="F176" s="86" t="str">
        <f t="shared" si="33"/>
        <v>CL</v>
      </c>
      <c r="G176" s="86"/>
      <c r="H176" s="86"/>
      <c r="I176" s="86"/>
      <c r="J176" s="86"/>
      <c r="K176" s="86"/>
      <c r="L176" s="86"/>
      <c r="M176" s="86"/>
      <c r="N176" s="86"/>
      <c r="O176" s="86"/>
      <c r="P176" s="86"/>
      <c r="Q176" s="86"/>
      <c r="R176" s="86"/>
      <c r="S176" s="86"/>
      <c r="T176" s="86"/>
      <c r="U176" s="86"/>
      <c r="V176" s="86"/>
      <c r="W176" s="86"/>
      <c r="X176" s="86"/>
      <c r="Y176" s="86">
        <v>8</v>
      </c>
      <c r="Z176" s="86">
        <v>10</v>
      </c>
      <c r="AA176" s="86"/>
      <c r="AB176" s="86"/>
      <c r="AC176" s="86">
        <v>10</v>
      </c>
      <c r="AD176" s="86"/>
      <c r="AE176" s="86">
        <v>10</v>
      </c>
      <c r="AF176" s="86">
        <v>9</v>
      </c>
      <c r="AG176" s="86">
        <v>10</v>
      </c>
      <c r="AH176" s="86">
        <v>10</v>
      </c>
    </row>
    <row r="177" spans="1:34" x14ac:dyDescent="0.2">
      <c r="A177" s="87">
        <v>42567</v>
      </c>
      <c r="B177" s="86">
        <v>198</v>
      </c>
      <c r="C177" s="86" t="s">
        <v>1742</v>
      </c>
      <c r="D177" s="86" t="str">
        <f t="shared" si="32"/>
        <v>2</v>
      </c>
      <c r="E177" s="86" t="s">
        <v>1670</v>
      </c>
      <c r="F177" s="86" t="str">
        <f t="shared" si="33"/>
        <v>CL</v>
      </c>
      <c r="G177" s="86">
        <v>12</v>
      </c>
      <c r="H177" s="86">
        <v>3.5</v>
      </c>
      <c r="I177" s="86">
        <v>11.5</v>
      </c>
      <c r="J177" s="86">
        <v>11</v>
      </c>
      <c r="K177" s="86">
        <v>7</v>
      </c>
      <c r="L177" s="86">
        <v>7</v>
      </c>
      <c r="M177" s="86"/>
      <c r="N177" s="86"/>
      <c r="O177" s="86"/>
      <c r="P177" s="86"/>
      <c r="Q177" s="86"/>
      <c r="R177" s="86"/>
      <c r="S177" s="86">
        <v>0.55000000000000004</v>
      </c>
      <c r="T177" s="86">
        <v>0.52</v>
      </c>
      <c r="U177" s="86">
        <f>AVERAGE(S177:T177)</f>
        <v>0.53500000000000003</v>
      </c>
      <c r="V177" s="86">
        <v>0.53</v>
      </c>
      <c r="W177" s="86">
        <f>11.898*(U177^(3.3534))</f>
        <v>1.4606142629224268</v>
      </c>
      <c r="X177" s="86">
        <f>11.898*(V177^(3.3534))</f>
        <v>1.4153396250219665</v>
      </c>
      <c r="Y177" s="86">
        <v>8</v>
      </c>
      <c r="Z177" s="86">
        <v>9</v>
      </c>
      <c r="AA177" s="86"/>
      <c r="AB177" s="86">
        <v>8</v>
      </c>
      <c r="AC177" s="86">
        <v>9</v>
      </c>
      <c r="AD177" s="86"/>
      <c r="AE177" s="86">
        <v>8</v>
      </c>
      <c r="AF177" s="86">
        <v>9</v>
      </c>
      <c r="AG177" s="86">
        <v>8</v>
      </c>
      <c r="AH177" s="86"/>
    </row>
    <row r="178" spans="1:34" x14ac:dyDescent="0.2">
      <c r="A178" s="87">
        <v>42573</v>
      </c>
      <c r="B178" s="86">
        <v>204</v>
      </c>
      <c r="C178" s="86" t="s">
        <v>1742</v>
      </c>
      <c r="D178" s="86" t="str">
        <f t="shared" si="32"/>
        <v>2</v>
      </c>
      <c r="E178" s="86" t="s">
        <v>1670</v>
      </c>
      <c r="F178" s="86" t="str">
        <f t="shared" si="33"/>
        <v>CL</v>
      </c>
      <c r="G178" s="86">
        <v>12</v>
      </c>
      <c r="H178" s="86">
        <v>3.5</v>
      </c>
      <c r="I178" s="86">
        <v>11.5</v>
      </c>
      <c r="J178" s="86">
        <v>10.5</v>
      </c>
      <c r="K178" s="86">
        <v>7</v>
      </c>
      <c r="L178" s="86">
        <v>7</v>
      </c>
      <c r="M178" s="86"/>
      <c r="N178" s="86"/>
      <c r="O178" s="86"/>
      <c r="P178" s="86"/>
      <c r="Q178" s="86"/>
      <c r="R178" s="86"/>
      <c r="S178" s="86">
        <v>0.55000000000000004</v>
      </c>
      <c r="T178" s="86">
        <v>0.55000000000000004</v>
      </c>
      <c r="U178" s="86">
        <f>AVERAGE(S178:T178)</f>
        <v>0.55000000000000004</v>
      </c>
      <c r="V178" s="86">
        <v>0.48</v>
      </c>
      <c r="W178" s="86">
        <f>11.898*(U178^(3.3534))</f>
        <v>1.6025301443006683</v>
      </c>
      <c r="X178" s="86">
        <f>11.898*(V178^(3.3534))</f>
        <v>1.0151923348970988</v>
      </c>
      <c r="Y178" s="86">
        <v>9</v>
      </c>
      <c r="Z178" s="86">
        <v>9</v>
      </c>
      <c r="AA178" s="86"/>
      <c r="AB178" s="86">
        <v>8</v>
      </c>
      <c r="AC178" s="86">
        <v>9</v>
      </c>
      <c r="AD178" s="86">
        <v>9</v>
      </c>
      <c r="AE178" s="86">
        <v>9</v>
      </c>
      <c r="AF178" s="86">
        <v>8</v>
      </c>
      <c r="AG178" s="86">
        <v>7</v>
      </c>
      <c r="AH178" s="86">
        <v>8</v>
      </c>
    </row>
    <row r="179" spans="1:34" x14ac:dyDescent="0.2">
      <c r="A179" s="87">
        <v>42578</v>
      </c>
      <c r="B179" s="86">
        <v>209</v>
      </c>
      <c r="C179" s="86" t="s">
        <v>1742</v>
      </c>
      <c r="D179" s="86" t="str">
        <f t="shared" si="32"/>
        <v>2</v>
      </c>
      <c r="E179" s="86" t="s">
        <v>1670</v>
      </c>
      <c r="F179" s="86" t="str">
        <f t="shared" si="33"/>
        <v>CL</v>
      </c>
      <c r="G179" s="86">
        <v>12</v>
      </c>
      <c r="H179" s="86">
        <v>3.5</v>
      </c>
      <c r="I179" s="86">
        <v>11.5</v>
      </c>
      <c r="J179" s="86">
        <v>10.5</v>
      </c>
      <c r="K179" s="86">
        <v>7</v>
      </c>
      <c r="L179" s="86">
        <v>7</v>
      </c>
      <c r="M179" s="86"/>
      <c r="N179" s="86"/>
      <c r="O179" s="86"/>
      <c r="P179" s="86"/>
      <c r="Q179" s="86"/>
      <c r="R179" s="86"/>
      <c r="S179" s="86"/>
      <c r="T179" s="86"/>
      <c r="U179" s="86"/>
      <c r="V179" s="86"/>
      <c r="W179" s="86"/>
      <c r="X179" s="86"/>
      <c r="Y179" s="86">
        <v>9</v>
      </c>
      <c r="Z179" s="86">
        <v>9</v>
      </c>
      <c r="AA179" s="86"/>
      <c r="AB179" s="86">
        <v>7</v>
      </c>
      <c r="AC179" s="86">
        <v>8</v>
      </c>
      <c r="AD179" s="86"/>
      <c r="AE179" s="86">
        <v>8</v>
      </c>
      <c r="AF179" s="86">
        <v>9</v>
      </c>
      <c r="AG179" s="86">
        <v>7</v>
      </c>
      <c r="AH179" s="86">
        <v>8</v>
      </c>
    </row>
    <row r="180" spans="1:34" x14ac:dyDescent="0.2">
      <c r="A180" s="87">
        <v>42587</v>
      </c>
      <c r="B180" s="86">
        <v>218</v>
      </c>
      <c r="C180" s="86" t="s">
        <v>1742</v>
      </c>
      <c r="D180" s="86" t="str">
        <f t="shared" si="32"/>
        <v>2</v>
      </c>
      <c r="E180" s="86" t="s">
        <v>1670</v>
      </c>
      <c r="F180" s="86" t="str">
        <f t="shared" si="33"/>
        <v>CL</v>
      </c>
      <c r="G180" s="86">
        <v>12</v>
      </c>
      <c r="H180" s="86">
        <v>2</v>
      </c>
      <c r="I180" s="86">
        <v>11.5</v>
      </c>
      <c r="J180" s="86">
        <v>10</v>
      </c>
      <c r="K180" s="86">
        <v>8</v>
      </c>
      <c r="L180" s="86">
        <v>8</v>
      </c>
      <c r="M180" s="86"/>
      <c r="N180" s="86"/>
      <c r="O180" s="86"/>
      <c r="P180" s="86"/>
      <c r="Q180" s="86"/>
      <c r="R180" s="86"/>
      <c r="S180" s="86">
        <v>0.54</v>
      </c>
      <c r="T180" s="86">
        <v>0.52</v>
      </c>
      <c r="U180" s="86">
        <f>AVERAGE(S180:T180)</f>
        <v>0.53</v>
      </c>
      <c r="V180" s="86">
        <v>0.48</v>
      </c>
      <c r="W180" s="86">
        <f t="shared" ref="W180:X182" si="39">11.898*(U180^(3.3534))</f>
        <v>1.4153396250219665</v>
      </c>
      <c r="X180" s="86">
        <f t="shared" si="39"/>
        <v>1.0151923348970988</v>
      </c>
      <c r="Y180" s="86">
        <v>8</v>
      </c>
      <c r="Z180" s="86">
        <v>8</v>
      </c>
      <c r="AA180" s="86"/>
      <c r="AB180" s="86">
        <v>7</v>
      </c>
      <c r="AC180" s="86">
        <v>8</v>
      </c>
      <c r="AD180" s="86"/>
      <c r="AE180" s="86">
        <v>9</v>
      </c>
      <c r="AF180" s="86">
        <v>5</v>
      </c>
      <c r="AG180" s="86">
        <v>7</v>
      </c>
      <c r="AH180" s="86"/>
    </row>
    <row r="181" spans="1:34" x14ac:dyDescent="0.2">
      <c r="A181" s="87">
        <v>42594</v>
      </c>
      <c r="B181" s="86">
        <v>225</v>
      </c>
      <c r="C181" s="86" t="s">
        <v>1742</v>
      </c>
      <c r="D181" s="86" t="str">
        <f t="shared" si="32"/>
        <v>2</v>
      </c>
      <c r="E181" s="86" t="s">
        <v>1670</v>
      </c>
      <c r="F181" s="86" t="str">
        <f t="shared" si="33"/>
        <v>CL</v>
      </c>
      <c r="G181" s="86">
        <v>12</v>
      </c>
      <c r="H181" s="86">
        <v>0</v>
      </c>
      <c r="I181" s="86">
        <v>11.5</v>
      </c>
      <c r="J181" s="86">
        <v>10</v>
      </c>
      <c r="K181" s="86">
        <v>9</v>
      </c>
      <c r="L181" s="86">
        <v>9</v>
      </c>
      <c r="M181" s="86">
        <v>2.5</v>
      </c>
      <c r="N181" s="86">
        <v>2.5</v>
      </c>
      <c r="O181" s="86"/>
      <c r="P181" s="86"/>
      <c r="Q181" s="86"/>
      <c r="R181" s="86"/>
      <c r="S181" s="86">
        <v>0.52</v>
      </c>
      <c r="T181" s="86">
        <v>0.53</v>
      </c>
      <c r="U181" s="86">
        <f>AVERAGE(S181:T181)</f>
        <v>0.52500000000000002</v>
      </c>
      <c r="V181" s="86">
        <v>0.49</v>
      </c>
      <c r="W181" s="86">
        <f t="shared" si="39"/>
        <v>1.3710590905803748</v>
      </c>
      <c r="X181" s="86">
        <f t="shared" si="39"/>
        <v>1.0878712496986978</v>
      </c>
      <c r="Y181" s="86">
        <v>7</v>
      </c>
      <c r="Z181" s="86">
        <v>8</v>
      </c>
      <c r="AA181" s="86"/>
      <c r="AB181" s="86">
        <v>7</v>
      </c>
      <c r="AC181" s="86">
        <v>6</v>
      </c>
      <c r="AD181" s="86"/>
      <c r="AE181" s="86">
        <v>8</v>
      </c>
      <c r="AF181" s="86">
        <v>4</v>
      </c>
      <c r="AG181" s="86">
        <v>7</v>
      </c>
      <c r="AH181" s="86"/>
    </row>
    <row r="182" spans="1:34" x14ac:dyDescent="0.2">
      <c r="A182" s="87">
        <v>42600</v>
      </c>
      <c r="B182" s="86">
        <v>231</v>
      </c>
      <c r="C182" s="86" t="s">
        <v>1742</v>
      </c>
      <c r="D182" s="86" t="str">
        <f t="shared" si="32"/>
        <v>2</v>
      </c>
      <c r="E182" s="86" t="s">
        <v>1670</v>
      </c>
      <c r="F182" s="86" t="str">
        <f t="shared" si="33"/>
        <v>CL</v>
      </c>
      <c r="G182" s="86"/>
      <c r="H182" s="86"/>
      <c r="I182" s="86">
        <v>11.5</v>
      </c>
      <c r="J182" s="86">
        <v>10</v>
      </c>
      <c r="K182" s="86">
        <v>9</v>
      </c>
      <c r="L182" s="86">
        <v>9</v>
      </c>
      <c r="M182" s="86">
        <v>2.5</v>
      </c>
      <c r="N182" s="86">
        <v>2.5</v>
      </c>
      <c r="O182" s="86"/>
      <c r="P182" s="86"/>
      <c r="Q182" s="86"/>
      <c r="R182" s="86"/>
      <c r="S182" s="86">
        <v>0.47</v>
      </c>
      <c r="T182" s="86">
        <v>0.46</v>
      </c>
      <c r="U182" s="86">
        <f>AVERAGE(S182:T182)</f>
        <v>0.46499999999999997</v>
      </c>
      <c r="V182" s="86">
        <v>0.45</v>
      </c>
      <c r="W182" s="86">
        <f t="shared" si="39"/>
        <v>0.91266353068140194</v>
      </c>
      <c r="X182" s="86">
        <f t="shared" si="39"/>
        <v>0.81762998177960833</v>
      </c>
      <c r="Y182" s="86">
        <v>5</v>
      </c>
      <c r="Z182" s="86">
        <v>7</v>
      </c>
      <c r="AA182" s="86"/>
      <c r="AB182" s="86">
        <v>6</v>
      </c>
      <c r="AC182" s="86">
        <v>1</v>
      </c>
      <c r="AD182" s="86"/>
      <c r="AE182" s="86">
        <v>6</v>
      </c>
      <c r="AF182" s="86">
        <v>0</v>
      </c>
      <c r="AG182" s="86">
        <v>5</v>
      </c>
      <c r="AH182" s="86"/>
    </row>
    <row r="183" spans="1:34" x14ac:dyDescent="0.2">
      <c r="A183" s="87">
        <v>42538</v>
      </c>
      <c r="B183" s="86">
        <v>169</v>
      </c>
      <c r="C183" s="86" t="s">
        <v>1743</v>
      </c>
      <c r="D183" s="86" t="str">
        <f t="shared" si="32"/>
        <v>2</v>
      </c>
      <c r="E183" s="86" t="s">
        <v>1670</v>
      </c>
      <c r="F183" s="86" t="str">
        <f t="shared" si="33"/>
        <v>CT</v>
      </c>
      <c r="G183" s="86">
        <v>14</v>
      </c>
      <c r="H183" s="86">
        <v>4</v>
      </c>
      <c r="I183" s="86">
        <v>7.5</v>
      </c>
      <c r="J183" s="86">
        <v>7.5</v>
      </c>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row>
    <row r="184" spans="1:34" x14ac:dyDescent="0.2">
      <c r="A184" s="87">
        <v>42546</v>
      </c>
      <c r="B184" s="86">
        <v>177</v>
      </c>
      <c r="C184" s="86" t="s">
        <v>1743</v>
      </c>
      <c r="D184" s="86" t="str">
        <f t="shared" si="32"/>
        <v>2</v>
      </c>
      <c r="E184" s="86" t="s">
        <v>1670</v>
      </c>
      <c r="F184" s="86" t="str">
        <f t="shared" si="33"/>
        <v>CT</v>
      </c>
      <c r="G184" s="86">
        <v>14</v>
      </c>
      <c r="H184" s="86">
        <v>4</v>
      </c>
      <c r="I184" s="86">
        <v>9</v>
      </c>
      <c r="J184" s="86">
        <v>9</v>
      </c>
      <c r="K184" s="86">
        <v>1.5</v>
      </c>
      <c r="L184" s="86">
        <v>1.5</v>
      </c>
      <c r="M184" s="86"/>
      <c r="N184" s="86"/>
      <c r="O184" s="86"/>
      <c r="P184" s="86"/>
      <c r="Q184" s="86"/>
      <c r="R184" s="86"/>
      <c r="S184" s="86"/>
      <c r="T184" s="86"/>
      <c r="U184" s="86"/>
      <c r="V184" s="86"/>
      <c r="W184" s="86"/>
      <c r="X184" s="86"/>
      <c r="Y184" s="86"/>
      <c r="Z184" s="86"/>
      <c r="AA184" s="86"/>
      <c r="AB184" s="86"/>
      <c r="AC184" s="86"/>
      <c r="AD184" s="86"/>
      <c r="AE184" s="86"/>
      <c r="AF184" s="86"/>
      <c r="AG184" s="86"/>
      <c r="AH184" s="86"/>
    </row>
    <row r="185" spans="1:34" x14ac:dyDescent="0.2">
      <c r="A185" s="87">
        <v>42552</v>
      </c>
      <c r="B185" s="86">
        <v>183</v>
      </c>
      <c r="C185" s="86" t="s">
        <v>1743</v>
      </c>
      <c r="D185" s="86" t="str">
        <f t="shared" si="32"/>
        <v>2</v>
      </c>
      <c r="E185" s="86" t="s">
        <v>1670</v>
      </c>
      <c r="F185" s="86" t="str">
        <f t="shared" si="33"/>
        <v>CT</v>
      </c>
      <c r="G185" s="86"/>
      <c r="H185" s="86"/>
      <c r="I185" s="86"/>
      <c r="J185" s="86"/>
      <c r="K185" s="86"/>
      <c r="L185" s="86"/>
      <c r="M185" s="86"/>
      <c r="N185" s="86"/>
      <c r="O185" s="86"/>
      <c r="P185" s="86"/>
      <c r="Q185" s="86"/>
      <c r="R185" s="86"/>
      <c r="S185" s="86"/>
      <c r="T185" s="86"/>
      <c r="U185" s="86"/>
      <c r="V185" s="86"/>
      <c r="W185" s="86"/>
      <c r="X185" s="86"/>
      <c r="Y185" s="86"/>
      <c r="Z185" s="86"/>
      <c r="AA185" s="86"/>
      <c r="AB185" s="86">
        <v>10</v>
      </c>
      <c r="AC185" s="86">
        <v>10</v>
      </c>
      <c r="AD185" s="86"/>
      <c r="AE185" s="86">
        <v>10</v>
      </c>
      <c r="AF185" s="86">
        <v>10</v>
      </c>
      <c r="AG185" s="86"/>
      <c r="AH185" s="86"/>
    </row>
    <row r="186" spans="1:34" x14ac:dyDescent="0.2">
      <c r="A186" s="87">
        <v>42557</v>
      </c>
      <c r="B186" s="86">
        <v>188</v>
      </c>
      <c r="C186" s="86" t="s">
        <v>1743</v>
      </c>
      <c r="D186" s="86" t="str">
        <f t="shared" si="32"/>
        <v>2</v>
      </c>
      <c r="E186" s="86" t="s">
        <v>1670</v>
      </c>
      <c r="F186" s="86" t="str">
        <f t="shared" si="33"/>
        <v>CT</v>
      </c>
      <c r="G186" s="86">
        <v>14</v>
      </c>
      <c r="H186" s="86">
        <v>4</v>
      </c>
      <c r="I186" s="86">
        <v>9.5</v>
      </c>
      <c r="J186" s="86">
        <v>9.5</v>
      </c>
      <c r="K186" s="86">
        <v>5</v>
      </c>
      <c r="L186" s="86">
        <v>5</v>
      </c>
      <c r="M186" s="86"/>
      <c r="N186" s="86"/>
      <c r="O186" s="86"/>
      <c r="P186" s="86"/>
      <c r="Q186" s="86"/>
      <c r="R186" s="86"/>
      <c r="S186" s="86">
        <v>0.46</v>
      </c>
      <c r="T186" s="86">
        <v>0.49</v>
      </c>
      <c r="U186" s="86">
        <f>AVERAGE(S186:T186)</f>
        <v>0.47499999999999998</v>
      </c>
      <c r="V186" s="86">
        <v>0.49</v>
      </c>
      <c r="W186" s="86">
        <f>11.898*(U186^(3.3534))</f>
        <v>0.98016302420454926</v>
      </c>
      <c r="X186" s="86">
        <f>11.898*(V186^(3.3534))</f>
        <v>1.0878712496986978</v>
      </c>
      <c r="Y186" s="86"/>
      <c r="Z186" s="86">
        <v>10</v>
      </c>
      <c r="AA186" s="86"/>
      <c r="AB186" s="86">
        <v>10</v>
      </c>
      <c r="AC186" s="86">
        <v>10</v>
      </c>
      <c r="AD186" s="86"/>
      <c r="AE186" s="86">
        <v>10</v>
      </c>
      <c r="AF186" s="86">
        <v>10</v>
      </c>
      <c r="AG186" s="86"/>
      <c r="AH186" s="86"/>
    </row>
    <row r="187" spans="1:34" x14ac:dyDescent="0.2">
      <c r="A187" s="87">
        <v>42563</v>
      </c>
      <c r="B187" s="86">
        <v>194</v>
      </c>
      <c r="C187" s="86" t="s">
        <v>1743</v>
      </c>
      <c r="D187" s="86" t="str">
        <f t="shared" si="32"/>
        <v>2</v>
      </c>
      <c r="E187" s="86" t="s">
        <v>1670</v>
      </c>
      <c r="F187" s="86" t="str">
        <f t="shared" si="33"/>
        <v>CT</v>
      </c>
      <c r="G187" s="86"/>
      <c r="H187" s="86"/>
      <c r="I187" s="86"/>
      <c r="J187" s="86"/>
      <c r="K187" s="86"/>
      <c r="L187" s="86"/>
      <c r="M187" s="86"/>
      <c r="N187" s="86"/>
      <c r="O187" s="86"/>
      <c r="P187" s="86"/>
      <c r="Q187" s="86"/>
      <c r="R187" s="86"/>
      <c r="S187" s="86"/>
      <c r="T187" s="86"/>
      <c r="U187" s="86"/>
      <c r="V187" s="86"/>
      <c r="W187" s="86"/>
      <c r="X187" s="86"/>
      <c r="Y187" s="86">
        <v>7</v>
      </c>
      <c r="Z187" s="86">
        <v>10</v>
      </c>
      <c r="AA187" s="86"/>
      <c r="AB187" s="86">
        <v>10</v>
      </c>
      <c r="AC187" s="86">
        <v>10</v>
      </c>
      <c r="AD187" s="86"/>
      <c r="AE187" s="86">
        <v>10</v>
      </c>
      <c r="AF187" s="86">
        <v>10</v>
      </c>
      <c r="AG187" s="86"/>
      <c r="AH187" s="86">
        <v>10</v>
      </c>
    </row>
    <row r="188" spans="1:34" x14ac:dyDescent="0.2">
      <c r="A188" s="87">
        <v>42567</v>
      </c>
      <c r="B188" s="86">
        <v>198</v>
      </c>
      <c r="C188" s="86" t="s">
        <v>1743</v>
      </c>
      <c r="D188" s="86" t="str">
        <f t="shared" si="32"/>
        <v>2</v>
      </c>
      <c r="E188" s="86" t="s">
        <v>1670</v>
      </c>
      <c r="F188" s="86" t="str">
        <f t="shared" si="33"/>
        <v>CT</v>
      </c>
      <c r="G188" s="86">
        <v>14</v>
      </c>
      <c r="H188" s="86">
        <v>4</v>
      </c>
      <c r="I188" s="86">
        <v>9.5</v>
      </c>
      <c r="J188" s="86">
        <v>9.5</v>
      </c>
      <c r="K188" s="86">
        <v>8</v>
      </c>
      <c r="L188" s="86">
        <v>8</v>
      </c>
      <c r="M188" s="86"/>
      <c r="N188" s="86"/>
      <c r="O188" s="86"/>
      <c r="P188" s="86"/>
      <c r="Q188" s="86"/>
      <c r="R188" s="86"/>
      <c r="S188" s="86">
        <v>0.46</v>
      </c>
      <c r="T188" s="86">
        <v>0.48</v>
      </c>
      <c r="U188" s="86">
        <f>AVERAGE(S188:T188)</f>
        <v>0.47</v>
      </c>
      <c r="V188" s="86">
        <v>0.5</v>
      </c>
      <c r="W188" s="86">
        <f>11.898*(U188^(3.3534))</f>
        <v>0.94599081871535851</v>
      </c>
      <c r="X188" s="86">
        <f>11.898*(V188^(3.3534))</f>
        <v>1.1641259681057374</v>
      </c>
      <c r="Y188" s="86">
        <v>7</v>
      </c>
      <c r="Z188" s="86">
        <v>9</v>
      </c>
      <c r="AA188" s="86"/>
      <c r="AB188" s="86">
        <v>8</v>
      </c>
      <c r="AC188" s="86">
        <v>9</v>
      </c>
      <c r="AD188" s="86"/>
      <c r="AE188" s="86">
        <v>9</v>
      </c>
      <c r="AF188" s="86">
        <v>9</v>
      </c>
      <c r="AG188" s="86"/>
      <c r="AH188" s="86"/>
    </row>
    <row r="189" spans="1:34" x14ac:dyDescent="0.2">
      <c r="A189" s="87">
        <v>42573</v>
      </c>
      <c r="B189" s="86">
        <v>204</v>
      </c>
      <c r="C189" s="86" t="s">
        <v>1743</v>
      </c>
      <c r="D189" s="86" t="str">
        <f t="shared" si="32"/>
        <v>2</v>
      </c>
      <c r="E189" s="86" t="s">
        <v>1670</v>
      </c>
      <c r="F189" s="86" t="str">
        <f t="shared" si="33"/>
        <v>CT</v>
      </c>
      <c r="G189" s="86">
        <v>14</v>
      </c>
      <c r="H189" s="86">
        <v>4</v>
      </c>
      <c r="I189" s="86">
        <v>10</v>
      </c>
      <c r="J189" s="86">
        <v>9.5</v>
      </c>
      <c r="K189" s="86">
        <v>9</v>
      </c>
      <c r="L189" s="86">
        <v>9</v>
      </c>
      <c r="M189" s="86"/>
      <c r="N189" s="86"/>
      <c r="O189" s="86"/>
      <c r="P189" s="86"/>
      <c r="Q189" s="86"/>
      <c r="R189" s="86"/>
      <c r="S189" s="86">
        <v>0.45</v>
      </c>
      <c r="T189" s="86">
        <v>0.51</v>
      </c>
      <c r="U189" s="86">
        <f>AVERAGE(S189:T189)</f>
        <v>0.48</v>
      </c>
      <c r="V189" s="86">
        <v>0.54</v>
      </c>
      <c r="W189" s="86">
        <f>11.898*(U189^(3.3534))</f>
        <v>1.0151923348970988</v>
      </c>
      <c r="X189" s="86">
        <f>11.898*(V189^(3.3534))</f>
        <v>1.506895717968777</v>
      </c>
      <c r="Y189" s="86">
        <v>8</v>
      </c>
      <c r="Z189" s="86">
        <v>8</v>
      </c>
      <c r="AA189" s="86"/>
      <c r="AB189" s="86">
        <v>8</v>
      </c>
      <c r="AC189" s="86">
        <v>9</v>
      </c>
      <c r="AD189" s="86"/>
      <c r="AE189" s="86">
        <v>9</v>
      </c>
      <c r="AF189" s="86">
        <v>7</v>
      </c>
      <c r="AG189" s="86"/>
      <c r="AH189" s="86">
        <v>9</v>
      </c>
    </row>
    <row r="190" spans="1:34" x14ac:dyDescent="0.2">
      <c r="A190" s="87">
        <v>42578</v>
      </c>
      <c r="B190" s="86">
        <v>209</v>
      </c>
      <c r="C190" s="86" t="s">
        <v>1743</v>
      </c>
      <c r="D190" s="86" t="str">
        <f t="shared" si="32"/>
        <v>2</v>
      </c>
      <c r="E190" s="86" t="s">
        <v>1670</v>
      </c>
      <c r="F190" s="86" t="str">
        <f t="shared" si="33"/>
        <v>CT</v>
      </c>
      <c r="G190" s="86">
        <v>14</v>
      </c>
      <c r="H190" s="86">
        <v>4</v>
      </c>
      <c r="I190" s="86">
        <v>10</v>
      </c>
      <c r="J190" s="86">
        <v>9.5</v>
      </c>
      <c r="K190" s="86">
        <v>9.5</v>
      </c>
      <c r="L190" s="86">
        <v>9.5</v>
      </c>
      <c r="M190" s="86"/>
      <c r="N190" s="86"/>
      <c r="O190" s="86"/>
      <c r="P190" s="86"/>
      <c r="Q190" s="86"/>
      <c r="R190" s="86"/>
      <c r="S190" s="86"/>
      <c r="T190" s="86"/>
      <c r="U190" s="86"/>
      <c r="V190" s="86"/>
      <c r="W190" s="86"/>
      <c r="X190" s="86"/>
      <c r="Y190" s="86">
        <v>7</v>
      </c>
      <c r="Z190" s="86">
        <v>8</v>
      </c>
      <c r="AA190" s="86"/>
      <c r="AB190" s="86">
        <v>7</v>
      </c>
      <c r="AC190" s="86">
        <v>7</v>
      </c>
      <c r="AD190" s="86"/>
      <c r="AE190" s="86">
        <v>9</v>
      </c>
      <c r="AF190" s="86">
        <v>8</v>
      </c>
      <c r="AG190" s="86"/>
      <c r="AH190" s="86">
        <v>8</v>
      </c>
    </row>
    <row r="191" spans="1:34" x14ac:dyDescent="0.2">
      <c r="A191" s="87">
        <v>42587</v>
      </c>
      <c r="B191" s="86">
        <v>218</v>
      </c>
      <c r="C191" s="86" t="s">
        <v>1743</v>
      </c>
      <c r="D191" s="86" t="str">
        <f t="shared" si="32"/>
        <v>2</v>
      </c>
      <c r="E191" s="86" t="s">
        <v>1670</v>
      </c>
      <c r="F191" s="86" t="str">
        <f t="shared" si="33"/>
        <v>CT</v>
      </c>
      <c r="G191" s="86">
        <v>14</v>
      </c>
      <c r="H191" s="86">
        <v>2.5</v>
      </c>
      <c r="I191" s="86">
        <v>10</v>
      </c>
      <c r="J191" s="86">
        <v>9.5</v>
      </c>
      <c r="K191" s="86">
        <v>10</v>
      </c>
      <c r="L191" s="86">
        <v>10</v>
      </c>
      <c r="M191" s="86"/>
      <c r="N191" s="86"/>
      <c r="O191" s="86"/>
      <c r="P191" s="86"/>
      <c r="Q191" s="86"/>
      <c r="R191" s="86"/>
      <c r="S191" s="86">
        <v>0.5</v>
      </c>
      <c r="T191" s="86">
        <v>0.44</v>
      </c>
      <c r="U191" s="86">
        <f>AVERAGE(S191:T191)</f>
        <v>0.47</v>
      </c>
      <c r="V191" s="86">
        <v>0.5</v>
      </c>
      <c r="W191" s="86">
        <f t="shared" ref="W191:X193" si="40">11.898*(U191^(3.3534))</f>
        <v>0.94599081871535851</v>
      </c>
      <c r="X191" s="86">
        <f t="shared" si="40"/>
        <v>1.1641259681057374</v>
      </c>
      <c r="Y191" s="86">
        <v>8</v>
      </c>
      <c r="Z191" s="86">
        <v>8</v>
      </c>
      <c r="AA191" s="86"/>
      <c r="AB191" s="86">
        <v>6</v>
      </c>
      <c r="AC191" s="86">
        <v>8</v>
      </c>
      <c r="AD191" s="86"/>
      <c r="AE191" s="86">
        <v>9</v>
      </c>
      <c r="AF191" s="86">
        <v>7</v>
      </c>
      <c r="AG191" s="86"/>
      <c r="AH191" s="86">
        <v>8</v>
      </c>
    </row>
    <row r="192" spans="1:34" x14ac:dyDescent="0.2">
      <c r="A192" s="87">
        <v>42594</v>
      </c>
      <c r="B192" s="86">
        <v>225</v>
      </c>
      <c r="C192" s="86" t="s">
        <v>1743</v>
      </c>
      <c r="D192" s="86" t="str">
        <f t="shared" si="32"/>
        <v>2</v>
      </c>
      <c r="E192" s="86" t="s">
        <v>1670</v>
      </c>
      <c r="F192" s="86" t="str">
        <f t="shared" si="33"/>
        <v>CT</v>
      </c>
      <c r="G192" s="86">
        <v>14</v>
      </c>
      <c r="H192" s="86">
        <v>2</v>
      </c>
      <c r="I192" s="86">
        <v>10</v>
      </c>
      <c r="J192" s="86">
        <v>9.5</v>
      </c>
      <c r="K192" s="86">
        <v>11</v>
      </c>
      <c r="L192" s="86">
        <v>11</v>
      </c>
      <c r="M192" s="86"/>
      <c r="N192" s="86"/>
      <c r="O192" s="86"/>
      <c r="P192" s="86"/>
      <c r="Q192" s="86"/>
      <c r="R192" s="86"/>
      <c r="S192" s="86">
        <v>0.45</v>
      </c>
      <c r="T192" s="86">
        <v>0.43</v>
      </c>
      <c r="U192" s="86">
        <f>AVERAGE(S192:T192)</f>
        <v>0.44</v>
      </c>
      <c r="V192" s="86">
        <v>0.51</v>
      </c>
      <c r="W192" s="86">
        <f t="shared" si="40"/>
        <v>0.75827750060974763</v>
      </c>
      <c r="X192" s="86">
        <f t="shared" si="40"/>
        <v>1.2440556074631184</v>
      </c>
      <c r="Y192" s="86">
        <v>6</v>
      </c>
      <c r="Z192" s="86">
        <v>8</v>
      </c>
      <c r="AA192" s="86"/>
      <c r="AB192" s="86">
        <v>5</v>
      </c>
      <c r="AC192" s="86">
        <v>6</v>
      </c>
      <c r="AD192" s="86"/>
      <c r="AE192" s="86">
        <v>8</v>
      </c>
      <c r="AF192" s="86">
        <v>4</v>
      </c>
      <c r="AG192" s="86"/>
      <c r="AH192" s="86">
        <v>6</v>
      </c>
    </row>
    <row r="193" spans="1:34" x14ac:dyDescent="0.2">
      <c r="A193" s="87">
        <v>42600</v>
      </c>
      <c r="B193" s="86">
        <v>231</v>
      </c>
      <c r="C193" s="86" t="s">
        <v>1743</v>
      </c>
      <c r="D193" s="86" t="str">
        <f t="shared" si="32"/>
        <v>2</v>
      </c>
      <c r="E193" s="86" t="s">
        <v>1670</v>
      </c>
      <c r="F193" s="86" t="str">
        <f t="shared" si="33"/>
        <v>CT</v>
      </c>
      <c r="G193" s="86">
        <v>14</v>
      </c>
      <c r="H193" s="86">
        <v>1</v>
      </c>
      <c r="I193" s="86">
        <v>10</v>
      </c>
      <c r="J193" s="86">
        <v>8.5</v>
      </c>
      <c r="K193" s="86">
        <v>11.5</v>
      </c>
      <c r="L193" s="86">
        <v>11.5</v>
      </c>
      <c r="M193" s="86"/>
      <c r="N193" s="86"/>
      <c r="O193" s="86"/>
      <c r="P193" s="86"/>
      <c r="Q193" s="86"/>
      <c r="R193" s="86"/>
      <c r="S193" s="86">
        <v>0.41</v>
      </c>
      <c r="T193" s="86">
        <v>0.43</v>
      </c>
      <c r="U193" s="86">
        <f>AVERAGE(S193:T193)</f>
        <v>0.42</v>
      </c>
      <c r="V193" s="86">
        <v>0.44</v>
      </c>
      <c r="W193" s="86">
        <f t="shared" si="40"/>
        <v>0.64875114149397295</v>
      </c>
      <c r="X193" s="86">
        <f t="shared" si="40"/>
        <v>0.75827750060974763</v>
      </c>
      <c r="Y193" s="86">
        <v>4</v>
      </c>
      <c r="Z193" s="86">
        <v>6</v>
      </c>
      <c r="AA193" s="86"/>
      <c r="AB193" s="86">
        <v>4</v>
      </c>
      <c r="AC193" s="86">
        <v>1</v>
      </c>
      <c r="AD193" s="86"/>
      <c r="AE193" s="86">
        <v>6</v>
      </c>
      <c r="AF193" s="86">
        <v>2</v>
      </c>
      <c r="AG193" s="86"/>
      <c r="AH193" s="86">
        <v>5</v>
      </c>
    </row>
    <row r="194" spans="1:34" x14ac:dyDescent="0.2">
      <c r="A194" s="87">
        <v>42538</v>
      </c>
      <c r="B194" s="86">
        <v>169</v>
      </c>
      <c r="C194" s="86" t="s">
        <v>1744</v>
      </c>
      <c r="D194" s="86" t="str">
        <f t="shared" si="32"/>
        <v>2</v>
      </c>
      <c r="E194" s="86" t="s">
        <v>1670</v>
      </c>
      <c r="F194" s="86" t="str">
        <f t="shared" si="33"/>
        <v>SH</v>
      </c>
      <c r="G194" s="86">
        <v>12</v>
      </c>
      <c r="H194" s="86">
        <v>5</v>
      </c>
      <c r="I194" s="86">
        <v>7</v>
      </c>
      <c r="J194" s="86">
        <v>7</v>
      </c>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row>
    <row r="195" spans="1:34" x14ac:dyDescent="0.2">
      <c r="A195" s="87">
        <v>42546</v>
      </c>
      <c r="B195" s="86">
        <v>177</v>
      </c>
      <c r="C195" s="86" t="s">
        <v>1744</v>
      </c>
      <c r="D195" s="86" t="str">
        <f t="shared" si="32"/>
        <v>2</v>
      </c>
      <c r="E195" s="86" t="s">
        <v>1670</v>
      </c>
      <c r="F195" s="86" t="str">
        <f t="shared" si="33"/>
        <v>SH</v>
      </c>
      <c r="G195" s="86">
        <v>12</v>
      </c>
      <c r="H195" s="86">
        <v>5</v>
      </c>
      <c r="I195" s="86">
        <v>9.5</v>
      </c>
      <c r="J195" s="86">
        <v>9.5</v>
      </c>
      <c r="K195" s="86">
        <v>1.5</v>
      </c>
      <c r="L195" s="86">
        <v>1.5</v>
      </c>
      <c r="M195" s="86"/>
      <c r="N195" s="86"/>
      <c r="O195" s="86"/>
      <c r="P195" s="86"/>
      <c r="Q195" s="86"/>
      <c r="R195" s="86"/>
      <c r="S195" s="86"/>
      <c r="T195" s="86"/>
      <c r="U195" s="86"/>
      <c r="V195" s="86"/>
      <c r="W195" s="86"/>
      <c r="X195" s="86"/>
      <c r="Y195" s="86"/>
      <c r="Z195" s="86"/>
      <c r="AA195" s="86"/>
      <c r="AB195" s="86"/>
      <c r="AC195" s="86"/>
      <c r="AD195" s="86"/>
      <c r="AE195" s="86"/>
      <c r="AF195" s="86"/>
      <c r="AG195" s="86"/>
      <c r="AH195" s="86"/>
    </row>
    <row r="196" spans="1:34" x14ac:dyDescent="0.2">
      <c r="A196" s="87">
        <v>42552</v>
      </c>
      <c r="B196" s="86">
        <v>183</v>
      </c>
      <c r="C196" s="86" t="s">
        <v>1744</v>
      </c>
      <c r="D196" s="86" t="str">
        <f t="shared" ref="D196:D259" si="41">LEFT(C196,1)</f>
        <v>2</v>
      </c>
      <c r="E196" s="86" t="s">
        <v>1670</v>
      </c>
      <c r="F196" s="86" t="str">
        <f t="shared" ref="F196:F259" si="42">RIGHT(C196,2)</f>
        <v>SH</v>
      </c>
      <c r="G196" s="86"/>
      <c r="H196" s="86"/>
      <c r="I196" s="86"/>
      <c r="J196" s="86"/>
      <c r="K196" s="86"/>
      <c r="L196" s="86"/>
      <c r="M196" s="86"/>
      <c r="N196" s="86"/>
      <c r="O196" s="86"/>
      <c r="P196" s="86"/>
      <c r="Q196" s="86"/>
      <c r="R196" s="86"/>
      <c r="S196" s="86"/>
      <c r="T196" s="86"/>
      <c r="U196" s="86"/>
      <c r="V196" s="86"/>
      <c r="W196" s="86"/>
      <c r="X196" s="86"/>
      <c r="Y196" s="86">
        <v>10</v>
      </c>
      <c r="Z196" s="86"/>
      <c r="AA196" s="86"/>
      <c r="AB196" s="86">
        <v>10</v>
      </c>
      <c r="AC196" s="86">
        <v>10</v>
      </c>
      <c r="AD196" s="86"/>
      <c r="AE196" s="86">
        <v>10</v>
      </c>
      <c r="AF196" s="86"/>
      <c r="AG196" s="86"/>
      <c r="AH196" s="86"/>
    </row>
    <row r="197" spans="1:34" x14ac:dyDescent="0.2">
      <c r="A197" s="87">
        <v>42557</v>
      </c>
      <c r="B197" s="86">
        <v>188</v>
      </c>
      <c r="C197" s="86" t="s">
        <v>1744</v>
      </c>
      <c r="D197" s="86" t="str">
        <f t="shared" si="41"/>
        <v>2</v>
      </c>
      <c r="E197" s="86" t="s">
        <v>1670</v>
      </c>
      <c r="F197" s="86" t="str">
        <f t="shared" si="42"/>
        <v>SH</v>
      </c>
      <c r="G197" s="86">
        <v>12</v>
      </c>
      <c r="H197" s="86">
        <v>5</v>
      </c>
      <c r="I197" s="86">
        <v>10.5</v>
      </c>
      <c r="J197" s="86">
        <v>10.5</v>
      </c>
      <c r="K197" s="86">
        <v>4</v>
      </c>
      <c r="L197" s="86">
        <v>4</v>
      </c>
      <c r="M197" s="86"/>
      <c r="N197" s="86"/>
      <c r="O197" s="86"/>
      <c r="P197" s="86"/>
      <c r="Q197" s="86"/>
      <c r="R197" s="86"/>
      <c r="S197" s="86">
        <v>0.48</v>
      </c>
      <c r="T197" s="86">
        <v>0.51</v>
      </c>
      <c r="U197" s="86">
        <f>AVERAGE(S197:T197)</f>
        <v>0.495</v>
      </c>
      <c r="V197" s="86">
        <v>0.53</v>
      </c>
      <c r="W197" s="86">
        <f>11.898*(U197^(3.3534))</f>
        <v>1.125545455203536</v>
      </c>
      <c r="X197" s="86">
        <f>11.898*(V197^(3.3534))</f>
        <v>1.4153396250219665</v>
      </c>
      <c r="Y197" s="86">
        <v>10</v>
      </c>
      <c r="Z197" s="86">
        <v>10</v>
      </c>
      <c r="AA197" s="86"/>
      <c r="AB197" s="86">
        <v>10</v>
      </c>
      <c r="AC197" s="86">
        <v>10</v>
      </c>
      <c r="AD197" s="86"/>
      <c r="AE197" s="86">
        <v>10</v>
      </c>
      <c r="AF197" s="86">
        <v>10</v>
      </c>
      <c r="AG197" s="86"/>
      <c r="AH197" s="86"/>
    </row>
    <row r="198" spans="1:34" x14ac:dyDescent="0.2">
      <c r="A198" s="87">
        <v>42563</v>
      </c>
      <c r="B198" s="86">
        <v>194</v>
      </c>
      <c r="C198" s="86" t="s">
        <v>1744</v>
      </c>
      <c r="D198" s="86" t="str">
        <f t="shared" si="41"/>
        <v>2</v>
      </c>
      <c r="E198" s="86" t="s">
        <v>1670</v>
      </c>
      <c r="F198" s="86" t="str">
        <f t="shared" si="42"/>
        <v>SH</v>
      </c>
      <c r="G198" s="86"/>
      <c r="H198" s="86"/>
      <c r="I198" s="86"/>
      <c r="J198" s="86"/>
      <c r="K198" s="86"/>
      <c r="L198" s="86"/>
      <c r="M198" s="86"/>
      <c r="N198" s="86"/>
      <c r="O198" s="86"/>
      <c r="P198" s="86"/>
      <c r="Q198" s="86"/>
      <c r="R198" s="86"/>
      <c r="S198" s="86"/>
      <c r="T198" s="86"/>
      <c r="U198" s="86"/>
      <c r="V198" s="86"/>
      <c r="W198" s="86"/>
      <c r="X198" s="86"/>
      <c r="Y198" s="86">
        <v>10</v>
      </c>
      <c r="Z198" s="86">
        <v>10</v>
      </c>
      <c r="AA198" s="86"/>
      <c r="AB198" s="86">
        <v>10</v>
      </c>
      <c r="AC198" s="86">
        <v>10</v>
      </c>
      <c r="AD198" s="86"/>
      <c r="AE198" s="86">
        <v>10</v>
      </c>
      <c r="AF198" s="86">
        <v>10</v>
      </c>
      <c r="AG198" s="86"/>
      <c r="AH198" s="86"/>
    </row>
    <row r="199" spans="1:34" x14ac:dyDescent="0.2">
      <c r="A199" s="87">
        <v>42567</v>
      </c>
      <c r="B199" s="86">
        <v>198</v>
      </c>
      <c r="C199" s="86" t="s">
        <v>1744</v>
      </c>
      <c r="D199" s="86" t="str">
        <f t="shared" si="41"/>
        <v>2</v>
      </c>
      <c r="E199" s="86" t="s">
        <v>1670</v>
      </c>
      <c r="F199" s="86" t="str">
        <f t="shared" si="42"/>
        <v>SH</v>
      </c>
      <c r="G199" s="86">
        <v>12</v>
      </c>
      <c r="H199" s="86">
        <v>5</v>
      </c>
      <c r="I199" s="86">
        <v>11</v>
      </c>
      <c r="J199" s="86">
        <v>11</v>
      </c>
      <c r="K199" s="86">
        <v>6</v>
      </c>
      <c r="L199" s="86">
        <v>6</v>
      </c>
      <c r="M199" s="86"/>
      <c r="N199" s="86"/>
      <c r="O199" s="86"/>
      <c r="P199" s="86"/>
      <c r="Q199" s="86"/>
      <c r="R199" s="86"/>
      <c r="S199" s="86">
        <v>0.52</v>
      </c>
      <c r="T199" s="86">
        <v>0.52</v>
      </c>
      <c r="U199" s="86">
        <f>AVERAGE(S199:T199)</f>
        <v>0.52</v>
      </c>
      <c r="V199" s="86">
        <v>0.53</v>
      </c>
      <c r="W199" s="86">
        <f>11.898*(U199^(3.3534))</f>
        <v>1.3277599882279214</v>
      </c>
      <c r="X199" s="86">
        <f>11.898*(V199^(3.3534))</f>
        <v>1.4153396250219665</v>
      </c>
      <c r="Y199" s="86">
        <v>8</v>
      </c>
      <c r="Z199" s="86">
        <v>9</v>
      </c>
      <c r="AA199" s="86"/>
      <c r="AB199" s="86">
        <v>8</v>
      </c>
      <c r="AC199" s="86">
        <v>9</v>
      </c>
      <c r="AD199" s="86"/>
      <c r="AE199" s="86">
        <v>9</v>
      </c>
      <c r="AF199" s="86">
        <v>9</v>
      </c>
      <c r="AG199" s="86"/>
      <c r="AH199" s="86"/>
    </row>
    <row r="200" spans="1:34" x14ac:dyDescent="0.2">
      <c r="A200" s="87">
        <v>42573</v>
      </c>
      <c r="B200" s="86">
        <v>204</v>
      </c>
      <c r="C200" s="86" t="s">
        <v>1744</v>
      </c>
      <c r="D200" s="86" t="str">
        <f t="shared" si="41"/>
        <v>2</v>
      </c>
      <c r="E200" s="86" t="s">
        <v>1670</v>
      </c>
      <c r="F200" s="86" t="str">
        <f t="shared" si="42"/>
        <v>SH</v>
      </c>
      <c r="G200" s="86">
        <v>12</v>
      </c>
      <c r="H200" s="86">
        <v>1.5</v>
      </c>
      <c r="I200" s="86">
        <v>11</v>
      </c>
      <c r="J200" s="86">
        <v>11</v>
      </c>
      <c r="K200" s="86">
        <v>6</v>
      </c>
      <c r="L200" s="86">
        <v>6</v>
      </c>
      <c r="M200" s="86"/>
      <c r="N200" s="86"/>
      <c r="O200" s="86"/>
      <c r="P200" s="86"/>
      <c r="Q200" s="86"/>
      <c r="R200" s="86"/>
      <c r="S200" s="86">
        <v>0.51</v>
      </c>
      <c r="T200" s="86">
        <v>0.55000000000000004</v>
      </c>
      <c r="U200" s="86">
        <f>AVERAGE(S200:T200)</f>
        <v>0.53</v>
      </c>
      <c r="V200" s="86">
        <v>0.55000000000000004</v>
      </c>
      <c r="W200" s="86">
        <f>11.898*(U200^(3.3534))</f>
        <v>1.4153396250219665</v>
      </c>
      <c r="X200" s="86">
        <f>11.898*(V200^(3.3534))</f>
        <v>1.6025301443006683</v>
      </c>
      <c r="Y200" s="86">
        <v>9</v>
      </c>
      <c r="Z200" s="86">
        <v>9</v>
      </c>
      <c r="AA200" s="86"/>
      <c r="AB200" s="86">
        <v>7</v>
      </c>
      <c r="AC200" s="86">
        <v>9</v>
      </c>
      <c r="AD200" s="86"/>
      <c r="AE200" s="86">
        <v>9</v>
      </c>
      <c r="AF200" s="86">
        <v>9</v>
      </c>
      <c r="AG200" s="86"/>
      <c r="AH200" s="86"/>
    </row>
    <row r="201" spans="1:34" x14ac:dyDescent="0.2">
      <c r="A201" s="87">
        <v>42578</v>
      </c>
      <c r="B201" s="86">
        <v>209</v>
      </c>
      <c r="C201" s="86" t="s">
        <v>1744</v>
      </c>
      <c r="D201" s="86" t="str">
        <f t="shared" si="41"/>
        <v>2</v>
      </c>
      <c r="E201" s="86" t="s">
        <v>1670</v>
      </c>
      <c r="F201" s="86" t="str">
        <f t="shared" si="42"/>
        <v>SH</v>
      </c>
      <c r="G201" s="86">
        <v>12</v>
      </c>
      <c r="H201" s="86">
        <v>1</v>
      </c>
      <c r="I201" s="86">
        <v>11</v>
      </c>
      <c r="J201" s="86">
        <v>11</v>
      </c>
      <c r="K201" s="86">
        <v>6</v>
      </c>
      <c r="L201" s="86">
        <v>6</v>
      </c>
      <c r="M201" s="86"/>
      <c r="N201" s="86"/>
      <c r="O201" s="86"/>
      <c r="P201" s="86"/>
      <c r="Q201" s="86"/>
      <c r="R201" s="86"/>
      <c r="S201" s="86"/>
      <c r="T201" s="86"/>
      <c r="U201" s="86"/>
      <c r="V201" s="86"/>
      <c r="W201" s="86"/>
      <c r="X201" s="86"/>
      <c r="Y201" s="86">
        <v>8</v>
      </c>
      <c r="Z201" s="86">
        <v>8</v>
      </c>
      <c r="AA201" s="86"/>
      <c r="AB201" s="86">
        <v>8</v>
      </c>
      <c r="AC201" s="86">
        <v>8</v>
      </c>
      <c r="AD201" s="86"/>
      <c r="AE201" s="86">
        <v>9</v>
      </c>
      <c r="AF201" s="86">
        <v>9</v>
      </c>
      <c r="AG201" s="86"/>
      <c r="AH201" s="86"/>
    </row>
    <row r="202" spans="1:34" x14ac:dyDescent="0.2">
      <c r="A202" s="87">
        <v>42587</v>
      </c>
      <c r="B202" s="86">
        <v>218</v>
      </c>
      <c r="C202" s="86" t="s">
        <v>1744</v>
      </c>
      <c r="D202" s="86" t="str">
        <f t="shared" si="41"/>
        <v>2</v>
      </c>
      <c r="E202" s="86" t="s">
        <v>1670</v>
      </c>
      <c r="F202" s="86" t="str">
        <f t="shared" si="42"/>
        <v>SH</v>
      </c>
      <c r="G202" s="86">
        <v>12</v>
      </c>
      <c r="H202" s="86">
        <v>0</v>
      </c>
      <c r="I202" s="86">
        <v>11</v>
      </c>
      <c r="J202" s="86">
        <v>10.5</v>
      </c>
      <c r="K202" s="86">
        <v>6</v>
      </c>
      <c r="L202" s="86">
        <v>6</v>
      </c>
      <c r="M202" s="86"/>
      <c r="N202" s="86"/>
      <c r="O202" s="86"/>
      <c r="P202" s="86"/>
      <c r="Q202" s="86"/>
      <c r="R202" s="86"/>
      <c r="S202" s="86">
        <v>0.5</v>
      </c>
      <c r="T202" s="86">
        <v>0.55000000000000004</v>
      </c>
      <c r="U202" s="86">
        <f>AVERAGE(S202:T202)</f>
        <v>0.52500000000000002</v>
      </c>
      <c r="V202" s="86">
        <v>0.53</v>
      </c>
      <c r="W202" s="86">
        <f t="shared" ref="W202:X204" si="43">11.898*(U202^(3.3534))</f>
        <v>1.3710590905803748</v>
      </c>
      <c r="X202" s="86">
        <f t="shared" si="43"/>
        <v>1.4153396250219665</v>
      </c>
      <c r="Y202" s="86">
        <v>8</v>
      </c>
      <c r="Z202" s="86">
        <v>8</v>
      </c>
      <c r="AA202" s="86"/>
      <c r="AB202" s="86">
        <v>6</v>
      </c>
      <c r="AC202" s="86">
        <v>8</v>
      </c>
      <c r="AD202" s="86"/>
      <c r="AE202" s="86">
        <v>8</v>
      </c>
      <c r="AF202" s="86">
        <v>7</v>
      </c>
      <c r="AG202" s="86"/>
      <c r="AH202" s="86"/>
    </row>
    <row r="203" spans="1:34" x14ac:dyDescent="0.2">
      <c r="A203" s="87">
        <v>42594</v>
      </c>
      <c r="B203" s="86">
        <v>225</v>
      </c>
      <c r="C203" s="86" t="s">
        <v>1744</v>
      </c>
      <c r="D203" s="86" t="str">
        <f t="shared" si="41"/>
        <v>2</v>
      </c>
      <c r="E203" s="86" t="s">
        <v>1670</v>
      </c>
      <c r="F203" s="86" t="str">
        <f t="shared" si="42"/>
        <v>SH</v>
      </c>
      <c r="G203" s="86"/>
      <c r="H203" s="86"/>
      <c r="I203" s="86">
        <v>11</v>
      </c>
      <c r="J203" s="86">
        <v>10</v>
      </c>
      <c r="K203" s="86">
        <v>6</v>
      </c>
      <c r="L203" s="86">
        <v>6</v>
      </c>
      <c r="M203" s="86"/>
      <c r="N203" s="86"/>
      <c r="O203" s="86"/>
      <c r="P203" s="86"/>
      <c r="Q203" s="86"/>
      <c r="R203" s="86"/>
      <c r="S203" s="86">
        <v>0.49</v>
      </c>
      <c r="T203" s="86">
        <v>0.53</v>
      </c>
      <c r="U203" s="86">
        <f>AVERAGE(S203:T203)</f>
        <v>0.51</v>
      </c>
      <c r="V203" s="86">
        <v>0.53</v>
      </c>
      <c r="W203" s="86">
        <f t="shared" si="43"/>
        <v>1.2440556074631184</v>
      </c>
      <c r="X203" s="86">
        <f t="shared" si="43"/>
        <v>1.4153396250219665</v>
      </c>
      <c r="Y203" s="86">
        <v>7</v>
      </c>
      <c r="Z203" s="86">
        <v>8</v>
      </c>
      <c r="AA203" s="86"/>
      <c r="AB203" s="86">
        <v>5</v>
      </c>
      <c r="AC203" s="86">
        <v>6</v>
      </c>
      <c r="AD203" s="86"/>
      <c r="AE203" s="86">
        <v>8</v>
      </c>
      <c r="AF203" s="86">
        <v>6</v>
      </c>
      <c r="AG203" s="86"/>
      <c r="AH203" s="86"/>
    </row>
    <row r="204" spans="1:34" x14ac:dyDescent="0.2">
      <c r="A204" s="87">
        <v>42600</v>
      </c>
      <c r="B204" s="86">
        <v>231</v>
      </c>
      <c r="C204" s="86" t="s">
        <v>1744</v>
      </c>
      <c r="D204" s="86" t="str">
        <f t="shared" si="41"/>
        <v>2</v>
      </c>
      <c r="E204" s="86" t="s">
        <v>1670</v>
      </c>
      <c r="F204" s="86" t="str">
        <f t="shared" si="42"/>
        <v>SH</v>
      </c>
      <c r="G204" s="86"/>
      <c r="H204" s="86"/>
      <c r="I204" s="86">
        <v>11</v>
      </c>
      <c r="J204" s="86">
        <v>6.5</v>
      </c>
      <c r="K204" s="86">
        <v>6</v>
      </c>
      <c r="L204" s="86">
        <v>6</v>
      </c>
      <c r="M204" s="86"/>
      <c r="N204" s="86"/>
      <c r="O204" s="86"/>
      <c r="P204" s="86"/>
      <c r="Q204" s="86"/>
      <c r="R204" s="86"/>
      <c r="S204" s="86">
        <v>0.47</v>
      </c>
      <c r="T204" s="86">
        <v>0.49</v>
      </c>
      <c r="U204" s="86">
        <f>AVERAGE(S204:T204)</f>
        <v>0.48</v>
      </c>
      <c r="V204" s="86">
        <v>0.48</v>
      </c>
      <c r="W204" s="86">
        <f t="shared" si="43"/>
        <v>1.0151923348970988</v>
      </c>
      <c r="X204" s="86">
        <f t="shared" si="43"/>
        <v>1.0151923348970988</v>
      </c>
      <c r="Y204" s="86">
        <v>6</v>
      </c>
      <c r="Z204" s="86">
        <v>7</v>
      </c>
      <c r="AA204" s="86"/>
      <c r="AB204" s="86">
        <v>4</v>
      </c>
      <c r="AC204" s="86">
        <v>0</v>
      </c>
      <c r="AD204" s="86"/>
      <c r="AE204" s="86">
        <v>6</v>
      </c>
      <c r="AF204" s="86">
        <v>3</v>
      </c>
      <c r="AG204" s="86"/>
      <c r="AH204" s="86"/>
    </row>
    <row r="205" spans="1:34" x14ac:dyDescent="0.2">
      <c r="A205" s="87">
        <v>42538</v>
      </c>
      <c r="B205" s="86">
        <v>169</v>
      </c>
      <c r="C205" s="86" t="s">
        <v>1745</v>
      </c>
      <c r="D205" s="86" t="str">
        <f t="shared" si="41"/>
        <v>3</v>
      </c>
      <c r="E205" s="86" t="s">
        <v>1670</v>
      </c>
      <c r="F205" s="86" t="str">
        <f t="shared" si="42"/>
        <v>CL</v>
      </c>
      <c r="G205" s="86">
        <v>12</v>
      </c>
      <c r="H205" s="86">
        <v>2</v>
      </c>
      <c r="I205" s="86">
        <v>10</v>
      </c>
      <c r="J205" s="86">
        <v>10</v>
      </c>
      <c r="K205" s="86">
        <v>2.5</v>
      </c>
      <c r="L205" s="86">
        <v>2.5</v>
      </c>
      <c r="M205" s="86"/>
      <c r="N205" s="86"/>
      <c r="O205" s="86"/>
      <c r="P205" s="86"/>
      <c r="Q205" s="86"/>
      <c r="R205" s="86"/>
      <c r="S205" s="86"/>
      <c r="T205" s="86"/>
      <c r="U205" s="86"/>
      <c r="V205" s="86"/>
      <c r="W205" s="86"/>
      <c r="X205" s="86"/>
      <c r="Y205" s="86"/>
      <c r="Z205" s="86"/>
      <c r="AA205" s="86"/>
      <c r="AB205" s="86"/>
      <c r="AC205" s="86"/>
      <c r="AD205" s="86"/>
      <c r="AE205" s="86"/>
      <c r="AF205" s="86"/>
      <c r="AG205" s="86"/>
      <c r="AH205" s="86"/>
    </row>
    <row r="206" spans="1:34" x14ac:dyDescent="0.2">
      <c r="A206" s="87">
        <v>42546</v>
      </c>
      <c r="B206" s="86">
        <v>177</v>
      </c>
      <c r="C206" s="86" t="s">
        <v>1745</v>
      </c>
      <c r="D206" s="86" t="str">
        <f t="shared" si="41"/>
        <v>3</v>
      </c>
      <c r="E206" s="86" t="s">
        <v>1670</v>
      </c>
      <c r="F206" s="86" t="str">
        <f t="shared" si="42"/>
        <v>CL</v>
      </c>
      <c r="G206" s="86">
        <v>12</v>
      </c>
      <c r="H206" s="86">
        <v>2</v>
      </c>
      <c r="I206" s="86">
        <v>12</v>
      </c>
      <c r="J206" s="86">
        <v>12</v>
      </c>
      <c r="K206" s="86">
        <v>6</v>
      </c>
      <c r="L206" s="86">
        <v>6</v>
      </c>
      <c r="M206" s="86"/>
      <c r="N206" s="86"/>
      <c r="O206" s="86"/>
      <c r="P206" s="86"/>
      <c r="Q206" s="86"/>
      <c r="R206" s="86"/>
      <c r="S206" s="86"/>
      <c r="T206" s="86"/>
      <c r="U206" s="86"/>
      <c r="V206" s="86"/>
      <c r="W206" s="86"/>
      <c r="X206" s="86"/>
      <c r="Y206" s="86"/>
      <c r="Z206" s="86"/>
      <c r="AA206" s="86"/>
      <c r="AB206" s="86"/>
      <c r="AC206" s="86"/>
      <c r="AD206" s="86"/>
      <c r="AE206" s="86"/>
      <c r="AF206" s="86"/>
      <c r="AG206" s="86"/>
      <c r="AH206" s="86"/>
    </row>
    <row r="207" spans="1:34" x14ac:dyDescent="0.2">
      <c r="A207" s="87">
        <v>42552</v>
      </c>
      <c r="B207" s="86">
        <v>183</v>
      </c>
      <c r="C207" s="86" t="s">
        <v>1745</v>
      </c>
      <c r="D207" s="86" t="str">
        <f t="shared" si="41"/>
        <v>3</v>
      </c>
      <c r="E207" s="86" t="s">
        <v>1670</v>
      </c>
      <c r="F207" s="86" t="str">
        <f t="shared" si="42"/>
        <v>CL</v>
      </c>
      <c r="G207" s="86"/>
      <c r="H207" s="86"/>
      <c r="I207" s="86"/>
      <c r="J207" s="86"/>
      <c r="K207" s="86"/>
      <c r="L207" s="86"/>
      <c r="M207" s="86"/>
      <c r="N207" s="86"/>
      <c r="O207" s="86"/>
      <c r="P207" s="86"/>
      <c r="Q207" s="86"/>
      <c r="R207" s="86"/>
      <c r="S207" s="86"/>
      <c r="T207" s="86"/>
      <c r="U207" s="86"/>
      <c r="V207" s="86"/>
      <c r="W207" s="86"/>
      <c r="X207" s="86"/>
      <c r="Y207" s="86"/>
      <c r="Z207" s="86"/>
      <c r="AA207" s="86"/>
      <c r="AB207" s="86">
        <v>10</v>
      </c>
      <c r="AC207" s="86">
        <v>10</v>
      </c>
      <c r="AD207" s="86"/>
      <c r="AE207" s="86"/>
      <c r="AF207" s="86">
        <v>10</v>
      </c>
      <c r="AG207" s="86"/>
      <c r="AH207" s="86"/>
    </row>
    <row r="208" spans="1:34" x14ac:dyDescent="0.2">
      <c r="A208" s="87">
        <v>42557</v>
      </c>
      <c r="B208" s="86">
        <v>188</v>
      </c>
      <c r="C208" s="86" t="s">
        <v>1745</v>
      </c>
      <c r="D208" s="86" t="str">
        <f t="shared" si="41"/>
        <v>3</v>
      </c>
      <c r="E208" s="86" t="s">
        <v>1670</v>
      </c>
      <c r="F208" s="86" t="str">
        <f t="shared" si="42"/>
        <v>CL</v>
      </c>
      <c r="G208" s="86">
        <v>12</v>
      </c>
      <c r="H208" s="86">
        <v>2</v>
      </c>
      <c r="I208" s="86">
        <v>13</v>
      </c>
      <c r="J208" s="86">
        <v>13</v>
      </c>
      <c r="K208" s="86">
        <v>10</v>
      </c>
      <c r="L208" s="86">
        <v>10</v>
      </c>
      <c r="M208" s="86"/>
      <c r="N208" s="86"/>
      <c r="O208" s="86"/>
      <c r="P208" s="86"/>
      <c r="Q208" s="86"/>
      <c r="R208" s="86"/>
      <c r="S208" s="86">
        <v>0.46</v>
      </c>
      <c r="T208" s="86">
        <v>0.45</v>
      </c>
      <c r="U208" s="86">
        <f>AVERAGE(S208:T208)</f>
        <v>0.45500000000000002</v>
      </c>
      <c r="V208" s="86">
        <v>0.48</v>
      </c>
      <c r="W208" s="86">
        <f>11.898*(U208^(3.3534))</f>
        <v>0.84849518498403487</v>
      </c>
      <c r="X208" s="86">
        <f>11.898*(V208^(3.3534))</f>
        <v>1.0151923348970988</v>
      </c>
      <c r="Y208" s="86"/>
      <c r="Z208" s="86">
        <v>10</v>
      </c>
      <c r="AA208" s="86"/>
      <c r="AB208" s="86">
        <v>10</v>
      </c>
      <c r="AC208" s="86">
        <v>10</v>
      </c>
      <c r="AD208" s="86"/>
      <c r="AE208" s="86"/>
      <c r="AF208" s="86">
        <v>8</v>
      </c>
      <c r="AG208" s="86"/>
      <c r="AH208" s="86"/>
    </row>
    <row r="209" spans="1:34" x14ac:dyDescent="0.2">
      <c r="A209" s="87">
        <v>42563</v>
      </c>
      <c r="B209" s="86">
        <v>194</v>
      </c>
      <c r="C209" s="86" t="s">
        <v>1745</v>
      </c>
      <c r="D209" s="86" t="str">
        <f t="shared" si="41"/>
        <v>3</v>
      </c>
      <c r="E209" s="86" t="s">
        <v>1670</v>
      </c>
      <c r="F209" s="86" t="str">
        <f t="shared" si="42"/>
        <v>CL</v>
      </c>
      <c r="G209" s="86"/>
      <c r="H209" s="86"/>
      <c r="I209" s="86"/>
      <c r="J209" s="86"/>
      <c r="K209" s="86"/>
      <c r="L209" s="86"/>
      <c r="M209" s="86"/>
      <c r="N209" s="86"/>
      <c r="O209" s="86"/>
      <c r="P209" s="86"/>
      <c r="Q209" s="86"/>
      <c r="R209" s="86"/>
      <c r="S209" s="86"/>
      <c r="T209" s="86"/>
      <c r="U209" s="86"/>
      <c r="V209" s="86"/>
      <c r="W209" s="86"/>
      <c r="X209" s="86"/>
      <c r="Y209" s="86">
        <v>10</v>
      </c>
      <c r="Z209" s="86">
        <v>10</v>
      </c>
      <c r="AA209" s="86"/>
      <c r="AB209" s="86">
        <v>10</v>
      </c>
      <c r="AC209" s="86">
        <v>8</v>
      </c>
      <c r="AD209" s="86"/>
      <c r="AE209" s="86"/>
      <c r="AF209" s="86">
        <v>8</v>
      </c>
      <c r="AG209" s="86"/>
      <c r="AH209" s="86"/>
    </row>
    <row r="210" spans="1:34" x14ac:dyDescent="0.2">
      <c r="A210" s="87">
        <v>42567</v>
      </c>
      <c r="B210" s="86">
        <v>198</v>
      </c>
      <c r="C210" s="86" t="s">
        <v>1745</v>
      </c>
      <c r="D210" s="86" t="str">
        <f t="shared" si="41"/>
        <v>3</v>
      </c>
      <c r="E210" s="86" t="s">
        <v>1670</v>
      </c>
      <c r="F210" s="86" t="str">
        <f t="shared" si="42"/>
        <v>CL</v>
      </c>
      <c r="G210" s="86">
        <v>12</v>
      </c>
      <c r="H210" s="86">
        <v>2</v>
      </c>
      <c r="I210" s="86">
        <v>13</v>
      </c>
      <c r="J210" s="86">
        <v>13</v>
      </c>
      <c r="K210" s="86">
        <v>12</v>
      </c>
      <c r="L210" s="86">
        <v>12</v>
      </c>
      <c r="M210" s="86"/>
      <c r="N210" s="86"/>
      <c r="O210" s="86"/>
      <c r="P210" s="86"/>
      <c r="Q210" s="86"/>
      <c r="R210" s="86"/>
      <c r="S210" s="86">
        <v>0.5</v>
      </c>
      <c r="T210" s="86">
        <v>0.5</v>
      </c>
      <c r="U210" s="86">
        <f>AVERAGE(S210:T210)</f>
        <v>0.5</v>
      </c>
      <c r="V210" s="86">
        <v>0.5</v>
      </c>
      <c r="W210" s="86">
        <f>11.898*(U210^(3.3534))</f>
        <v>1.1641259681057374</v>
      </c>
      <c r="X210" s="86">
        <f>11.898*(V210^(3.3534))</f>
        <v>1.1641259681057374</v>
      </c>
      <c r="Y210" s="86">
        <v>8</v>
      </c>
      <c r="Z210" s="86">
        <v>9</v>
      </c>
      <c r="AA210" s="86"/>
      <c r="AB210" s="86">
        <v>8</v>
      </c>
      <c r="AC210" s="86">
        <v>8</v>
      </c>
      <c r="AD210" s="86"/>
      <c r="AE210" s="86">
        <v>8</v>
      </c>
      <c r="AF210" s="86">
        <v>8</v>
      </c>
      <c r="AG210" s="86"/>
      <c r="AH210" s="86"/>
    </row>
    <row r="211" spans="1:34" x14ac:dyDescent="0.2">
      <c r="A211" s="87">
        <v>42573</v>
      </c>
      <c r="B211" s="86">
        <v>204</v>
      </c>
      <c r="C211" s="86" t="s">
        <v>1745</v>
      </c>
      <c r="D211" s="86" t="str">
        <f t="shared" si="41"/>
        <v>3</v>
      </c>
      <c r="E211" s="86" t="s">
        <v>1670</v>
      </c>
      <c r="F211" s="86" t="str">
        <f t="shared" si="42"/>
        <v>CL</v>
      </c>
      <c r="G211" s="86">
        <v>12</v>
      </c>
      <c r="H211" s="86">
        <v>0</v>
      </c>
      <c r="I211" s="86">
        <v>13</v>
      </c>
      <c r="J211" s="86">
        <v>12.5</v>
      </c>
      <c r="K211" s="86">
        <v>12</v>
      </c>
      <c r="L211" s="86">
        <v>12</v>
      </c>
      <c r="M211" s="86">
        <v>1</v>
      </c>
      <c r="N211" s="86">
        <v>1</v>
      </c>
      <c r="O211" s="86"/>
      <c r="P211" s="86"/>
      <c r="Q211" s="86"/>
      <c r="R211" s="86"/>
      <c r="S211" s="86">
        <v>0.49</v>
      </c>
      <c r="T211" s="86">
        <v>0.49</v>
      </c>
      <c r="U211" s="86">
        <f>AVERAGE(S211:T211)</f>
        <v>0.49</v>
      </c>
      <c r="V211" s="86">
        <v>0.53</v>
      </c>
      <c r="W211" s="86">
        <f>11.898*(U211^(3.3534))</f>
        <v>1.0878712496986978</v>
      </c>
      <c r="X211" s="86">
        <f>11.898*(V211^(3.3534))</f>
        <v>1.4153396250219665</v>
      </c>
      <c r="Y211" s="86">
        <v>9</v>
      </c>
      <c r="Z211" s="86">
        <v>9</v>
      </c>
      <c r="AA211" s="86"/>
      <c r="AB211" s="86">
        <v>7</v>
      </c>
      <c r="AC211" s="86">
        <v>8</v>
      </c>
      <c r="AD211" s="86"/>
      <c r="AE211" s="86">
        <v>9</v>
      </c>
      <c r="AF211" s="86">
        <v>8</v>
      </c>
      <c r="AG211" s="86">
        <v>9</v>
      </c>
      <c r="AH211" s="86"/>
    </row>
    <row r="212" spans="1:34" x14ac:dyDescent="0.2">
      <c r="A212" s="87">
        <v>42578</v>
      </c>
      <c r="B212" s="86">
        <v>209</v>
      </c>
      <c r="C212" s="86" t="s">
        <v>1745</v>
      </c>
      <c r="D212" s="86" t="str">
        <f t="shared" si="41"/>
        <v>3</v>
      </c>
      <c r="E212" s="86" t="s">
        <v>1670</v>
      </c>
      <c r="F212" s="86" t="str">
        <f t="shared" si="42"/>
        <v>CL</v>
      </c>
      <c r="G212" s="86"/>
      <c r="H212" s="86"/>
      <c r="I212" s="86">
        <v>13</v>
      </c>
      <c r="J212" s="86">
        <v>8</v>
      </c>
      <c r="K212" s="86">
        <v>12</v>
      </c>
      <c r="L212" s="86">
        <v>10.5</v>
      </c>
      <c r="M212" s="86">
        <v>2</v>
      </c>
      <c r="N212" s="86">
        <v>2</v>
      </c>
      <c r="O212" s="86"/>
      <c r="P212" s="86"/>
      <c r="Q212" s="86"/>
      <c r="R212" s="86"/>
      <c r="S212" s="86"/>
      <c r="T212" s="86"/>
      <c r="U212" s="86"/>
      <c r="V212" s="86"/>
      <c r="W212" s="86"/>
      <c r="X212" s="86"/>
      <c r="Y212" s="86">
        <v>8</v>
      </c>
      <c r="Z212" s="86">
        <v>9</v>
      </c>
      <c r="AA212" s="86"/>
      <c r="AB212" s="86">
        <v>6</v>
      </c>
      <c r="AC212" s="86">
        <v>8</v>
      </c>
      <c r="AD212" s="86"/>
      <c r="AE212" s="86">
        <v>9</v>
      </c>
      <c r="AF212" s="86">
        <v>7</v>
      </c>
      <c r="AG212" s="86"/>
      <c r="AH212" s="86"/>
    </row>
    <row r="213" spans="1:34" x14ac:dyDescent="0.2">
      <c r="A213" s="87">
        <v>42587</v>
      </c>
      <c r="B213" s="86">
        <v>218</v>
      </c>
      <c r="C213" s="86" t="s">
        <v>1745</v>
      </c>
      <c r="D213" s="86" t="str">
        <f t="shared" si="41"/>
        <v>3</v>
      </c>
      <c r="E213" s="86" t="s">
        <v>1670</v>
      </c>
      <c r="F213" s="86" t="str">
        <f t="shared" si="42"/>
        <v>CL</v>
      </c>
      <c r="G213" s="86"/>
      <c r="H213" s="86"/>
      <c r="I213" s="86">
        <v>13</v>
      </c>
      <c r="J213" s="86">
        <v>8</v>
      </c>
      <c r="K213" s="86">
        <v>12</v>
      </c>
      <c r="L213" s="86">
        <v>9.5</v>
      </c>
      <c r="M213" s="86">
        <v>3</v>
      </c>
      <c r="N213" s="86">
        <v>3</v>
      </c>
      <c r="O213" s="86"/>
      <c r="P213" s="86"/>
      <c r="Q213" s="86"/>
      <c r="R213" s="86"/>
      <c r="S213" s="86">
        <v>0.46</v>
      </c>
      <c r="T213" s="86">
        <v>0.49</v>
      </c>
      <c r="U213" s="86">
        <f>AVERAGE(S213:T213)</f>
        <v>0.47499999999999998</v>
      </c>
      <c r="V213" s="86">
        <v>0.53</v>
      </c>
      <c r="W213" s="86">
        <f t="shared" ref="W213:X215" si="44">11.898*(U213^(3.3534))</f>
        <v>0.98016302420454926</v>
      </c>
      <c r="X213" s="86">
        <f t="shared" si="44"/>
        <v>1.4153396250219665</v>
      </c>
      <c r="Y213" s="86">
        <v>7</v>
      </c>
      <c r="Z213" s="86">
        <v>8</v>
      </c>
      <c r="AA213" s="86"/>
      <c r="AB213" s="86">
        <v>7</v>
      </c>
      <c r="AC213" s="86">
        <v>7</v>
      </c>
      <c r="AD213" s="86"/>
      <c r="AE213" s="86">
        <v>8</v>
      </c>
      <c r="AF213" s="86">
        <v>7</v>
      </c>
      <c r="AG213" s="86"/>
      <c r="AH213" s="86"/>
    </row>
    <row r="214" spans="1:34" x14ac:dyDescent="0.2">
      <c r="A214" s="87">
        <v>42594</v>
      </c>
      <c r="B214" s="86">
        <v>225</v>
      </c>
      <c r="C214" s="86" t="s">
        <v>1745</v>
      </c>
      <c r="D214" s="86" t="str">
        <f t="shared" si="41"/>
        <v>3</v>
      </c>
      <c r="E214" s="86" t="s">
        <v>1670</v>
      </c>
      <c r="F214" s="86" t="str">
        <f t="shared" si="42"/>
        <v>CL</v>
      </c>
      <c r="G214" s="86"/>
      <c r="H214" s="86"/>
      <c r="I214" s="86">
        <v>13</v>
      </c>
      <c r="J214" s="86">
        <v>8</v>
      </c>
      <c r="K214" s="86">
        <v>12</v>
      </c>
      <c r="L214" s="86">
        <v>9.5</v>
      </c>
      <c r="M214" s="86">
        <v>5</v>
      </c>
      <c r="N214" s="86">
        <v>5</v>
      </c>
      <c r="O214" s="86"/>
      <c r="P214" s="86"/>
      <c r="Q214" s="86"/>
      <c r="R214" s="86"/>
      <c r="S214" s="86">
        <v>0.46</v>
      </c>
      <c r="T214" s="86">
        <v>0.49</v>
      </c>
      <c r="U214" s="86">
        <f>AVERAGE(S214:T214)</f>
        <v>0.47499999999999998</v>
      </c>
      <c r="V214" s="86">
        <v>0.52</v>
      </c>
      <c r="W214" s="86">
        <f t="shared" si="44"/>
        <v>0.98016302420454926</v>
      </c>
      <c r="X214" s="86">
        <f t="shared" si="44"/>
        <v>1.3277599882279214</v>
      </c>
      <c r="Y214" s="86">
        <v>7</v>
      </c>
      <c r="Z214" s="86">
        <v>7</v>
      </c>
      <c r="AA214" s="86"/>
      <c r="AB214" s="86">
        <v>5</v>
      </c>
      <c r="AC214" s="86">
        <v>3</v>
      </c>
      <c r="AD214" s="86"/>
      <c r="AE214" s="86">
        <v>7</v>
      </c>
      <c r="AF214" s="86">
        <v>5</v>
      </c>
      <c r="AG214" s="86"/>
      <c r="AH214" s="86"/>
    </row>
    <row r="215" spans="1:34" x14ac:dyDescent="0.2">
      <c r="A215" s="87">
        <v>42600</v>
      </c>
      <c r="B215" s="86">
        <v>231</v>
      </c>
      <c r="C215" s="86" t="s">
        <v>1745</v>
      </c>
      <c r="D215" s="86" t="str">
        <f t="shared" si="41"/>
        <v>3</v>
      </c>
      <c r="E215" s="86" t="s">
        <v>1670</v>
      </c>
      <c r="F215" s="86" t="str">
        <f t="shared" si="42"/>
        <v>CL</v>
      </c>
      <c r="G215" s="86"/>
      <c r="H215" s="86"/>
      <c r="I215" s="86">
        <v>13</v>
      </c>
      <c r="J215" s="86">
        <v>8</v>
      </c>
      <c r="K215" s="86">
        <v>12</v>
      </c>
      <c r="L215" s="86">
        <v>8.5</v>
      </c>
      <c r="M215" s="86">
        <v>5</v>
      </c>
      <c r="N215" s="86">
        <v>5</v>
      </c>
      <c r="O215" s="86"/>
      <c r="P215" s="86"/>
      <c r="Q215" s="86"/>
      <c r="R215" s="86"/>
      <c r="S215" s="86">
        <v>0.45</v>
      </c>
      <c r="T215" s="86">
        <v>0.46</v>
      </c>
      <c r="U215" s="86">
        <f>AVERAGE(S215:T215)</f>
        <v>0.45500000000000002</v>
      </c>
      <c r="V215" s="86">
        <v>0.48</v>
      </c>
      <c r="W215" s="86">
        <f t="shared" si="44"/>
        <v>0.84849518498403487</v>
      </c>
      <c r="X215" s="86">
        <f t="shared" si="44"/>
        <v>1.0151923348970988</v>
      </c>
      <c r="Y215" s="86">
        <v>4</v>
      </c>
      <c r="Z215" s="86">
        <v>6</v>
      </c>
      <c r="AA215" s="86"/>
      <c r="AB215" s="86">
        <v>3</v>
      </c>
      <c r="AC215" s="86">
        <v>0</v>
      </c>
      <c r="AD215" s="86"/>
      <c r="AE215" s="86">
        <v>6</v>
      </c>
      <c r="AF215" s="86">
        <v>3</v>
      </c>
      <c r="AG215" s="86"/>
      <c r="AH215" s="86"/>
    </row>
    <row r="216" spans="1:34" x14ac:dyDescent="0.2">
      <c r="A216" s="87">
        <v>42538</v>
      </c>
      <c r="B216" s="86">
        <v>169</v>
      </c>
      <c r="C216" s="86" t="s">
        <v>1746</v>
      </c>
      <c r="D216" s="86" t="str">
        <f t="shared" si="41"/>
        <v>3</v>
      </c>
      <c r="E216" s="86" t="s">
        <v>1670</v>
      </c>
      <c r="F216" s="86" t="str">
        <f t="shared" si="42"/>
        <v>CT</v>
      </c>
      <c r="G216" s="86">
        <v>13</v>
      </c>
      <c r="H216" s="86">
        <v>5</v>
      </c>
      <c r="I216" s="86">
        <v>9.5</v>
      </c>
      <c r="J216" s="86">
        <v>9.5</v>
      </c>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row>
    <row r="217" spans="1:34" x14ac:dyDescent="0.2">
      <c r="A217" s="87">
        <v>42546</v>
      </c>
      <c r="B217" s="86">
        <v>177</v>
      </c>
      <c r="C217" s="86" t="s">
        <v>1746</v>
      </c>
      <c r="D217" s="86" t="str">
        <f t="shared" si="41"/>
        <v>3</v>
      </c>
      <c r="E217" s="86" t="s">
        <v>1670</v>
      </c>
      <c r="F217" s="86" t="str">
        <f t="shared" si="42"/>
        <v>CT</v>
      </c>
      <c r="G217" s="86">
        <v>13</v>
      </c>
      <c r="H217" s="86">
        <v>5</v>
      </c>
      <c r="I217" s="86">
        <v>11</v>
      </c>
      <c r="J217" s="86">
        <v>11</v>
      </c>
      <c r="K217" s="86">
        <v>11</v>
      </c>
      <c r="L217" s="86">
        <v>11</v>
      </c>
      <c r="M217" s="86"/>
      <c r="N217" s="86"/>
      <c r="O217" s="86"/>
      <c r="P217" s="86"/>
      <c r="Q217" s="86"/>
      <c r="R217" s="86"/>
      <c r="S217" s="86"/>
      <c r="T217" s="86"/>
      <c r="U217" s="86"/>
      <c r="V217" s="86"/>
      <c r="W217" s="86"/>
      <c r="X217" s="86"/>
      <c r="Y217" s="86"/>
      <c r="Z217" s="86"/>
      <c r="AA217" s="86"/>
      <c r="AB217" s="86"/>
      <c r="AC217" s="86"/>
      <c r="AD217" s="86"/>
      <c r="AE217" s="86"/>
      <c r="AF217" s="86"/>
      <c r="AG217" s="86"/>
      <c r="AH217" s="86"/>
    </row>
    <row r="218" spans="1:34" x14ac:dyDescent="0.2">
      <c r="A218" s="87">
        <v>42552</v>
      </c>
      <c r="B218" s="86">
        <v>183</v>
      </c>
      <c r="C218" s="86" t="s">
        <v>1746</v>
      </c>
      <c r="D218" s="86" t="str">
        <f t="shared" si="41"/>
        <v>3</v>
      </c>
      <c r="E218" s="86" t="s">
        <v>1670</v>
      </c>
      <c r="F218" s="86" t="str">
        <f t="shared" si="42"/>
        <v>CT</v>
      </c>
      <c r="G218" s="86"/>
      <c r="H218" s="86"/>
      <c r="I218" s="86"/>
      <c r="J218" s="86"/>
      <c r="K218" s="86"/>
      <c r="L218" s="86"/>
      <c r="M218" s="86"/>
      <c r="N218" s="86"/>
      <c r="O218" s="86"/>
      <c r="P218" s="86"/>
      <c r="Q218" s="86"/>
      <c r="R218" s="86"/>
      <c r="S218" s="86"/>
      <c r="T218" s="86"/>
      <c r="U218" s="86"/>
      <c r="V218" s="86"/>
      <c r="W218" s="86"/>
      <c r="X218" s="86"/>
      <c r="Y218" s="86">
        <v>10</v>
      </c>
      <c r="Z218" s="86">
        <v>10</v>
      </c>
      <c r="AA218" s="86">
        <v>10</v>
      </c>
      <c r="AB218" s="86"/>
      <c r="AC218" s="86">
        <v>10</v>
      </c>
      <c r="AD218" s="86"/>
      <c r="AE218" s="86"/>
      <c r="AF218" s="86">
        <v>10</v>
      </c>
      <c r="AG218" s="86"/>
      <c r="AH218" s="86"/>
    </row>
    <row r="219" spans="1:34" x14ac:dyDescent="0.2">
      <c r="A219" s="87">
        <v>42557</v>
      </c>
      <c r="B219" s="86">
        <v>188</v>
      </c>
      <c r="C219" s="86" t="s">
        <v>1746</v>
      </c>
      <c r="D219" s="86" t="str">
        <f t="shared" si="41"/>
        <v>3</v>
      </c>
      <c r="E219" s="86" t="s">
        <v>1670</v>
      </c>
      <c r="F219" s="86" t="str">
        <f t="shared" si="42"/>
        <v>CT</v>
      </c>
      <c r="G219" s="86">
        <v>13</v>
      </c>
      <c r="H219" s="86">
        <v>5</v>
      </c>
      <c r="I219" s="86">
        <v>12</v>
      </c>
      <c r="J219" s="86">
        <v>12</v>
      </c>
      <c r="K219" s="86">
        <v>12</v>
      </c>
      <c r="L219" s="86">
        <v>12</v>
      </c>
      <c r="M219" s="86"/>
      <c r="N219" s="86"/>
      <c r="O219" s="86"/>
      <c r="P219" s="86"/>
      <c r="Q219" s="86"/>
      <c r="R219" s="86"/>
      <c r="S219" s="86">
        <v>0.47</v>
      </c>
      <c r="T219" s="86">
        <v>0.49</v>
      </c>
      <c r="U219" s="86">
        <f>AVERAGE(S219:T219)</f>
        <v>0.48</v>
      </c>
      <c r="V219" s="86">
        <v>0.54</v>
      </c>
      <c r="W219" s="86">
        <f>11.898*(U219^(3.3534))</f>
        <v>1.0151923348970988</v>
      </c>
      <c r="X219" s="86">
        <f>11.898*(V219^(3.3534))</f>
        <v>1.506895717968777</v>
      </c>
      <c r="Y219" s="86">
        <v>10</v>
      </c>
      <c r="Z219" s="86">
        <v>10</v>
      </c>
      <c r="AA219" s="86">
        <v>9</v>
      </c>
      <c r="AB219" s="86">
        <v>10</v>
      </c>
      <c r="AC219" s="86">
        <v>10</v>
      </c>
      <c r="AD219" s="86"/>
      <c r="AE219" s="86"/>
      <c r="AF219" s="86">
        <v>9</v>
      </c>
      <c r="AG219" s="86"/>
      <c r="AH219" s="86"/>
    </row>
    <row r="220" spans="1:34" x14ac:dyDescent="0.2">
      <c r="A220" s="87">
        <v>42563</v>
      </c>
      <c r="B220" s="86">
        <v>194</v>
      </c>
      <c r="C220" s="86" t="s">
        <v>1746</v>
      </c>
      <c r="D220" s="86" t="str">
        <f t="shared" si="41"/>
        <v>3</v>
      </c>
      <c r="E220" s="86" t="s">
        <v>1670</v>
      </c>
      <c r="F220" s="86" t="str">
        <f t="shared" si="42"/>
        <v>CT</v>
      </c>
      <c r="G220" s="86"/>
      <c r="H220" s="86"/>
      <c r="I220" s="86"/>
      <c r="J220" s="86"/>
      <c r="K220" s="86"/>
      <c r="L220" s="86"/>
      <c r="M220" s="86"/>
      <c r="N220" s="86"/>
      <c r="O220" s="86"/>
      <c r="P220" s="86"/>
      <c r="Q220" s="86"/>
      <c r="R220" s="86"/>
      <c r="S220" s="86"/>
      <c r="T220" s="86"/>
      <c r="U220" s="86"/>
      <c r="V220" s="86"/>
      <c r="W220" s="86"/>
      <c r="X220" s="86"/>
      <c r="Y220" s="86">
        <v>8</v>
      </c>
      <c r="Z220" s="86">
        <v>10</v>
      </c>
      <c r="AA220" s="86">
        <v>9</v>
      </c>
      <c r="AB220" s="86">
        <v>10</v>
      </c>
      <c r="AC220" s="86">
        <v>10</v>
      </c>
      <c r="AD220" s="86"/>
      <c r="AE220" s="86"/>
      <c r="AF220" s="86">
        <v>9</v>
      </c>
      <c r="AG220" s="86"/>
      <c r="AH220" s="86"/>
    </row>
    <row r="221" spans="1:34" x14ac:dyDescent="0.2">
      <c r="A221" s="87">
        <v>42567</v>
      </c>
      <c r="B221" s="86">
        <v>198</v>
      </c>
      <c r="C221" s="86" t="s">
        <v>1746</v>
      </c>
      <c r="D221" s="86" t="str">
        <f t="shared" si="41"/>
        <v>3</v>
      </c>
      <c r="E221" s="86" t="s">
        <v>1670</v>
      </c>
      <c r="F221" s="86" t="str">
        <f t="shared" si="42"/>
        <v>CT</v>
      </c>
      <c r="G221" s="86">
        <v>13</v>
      </c>
      <c r="H221" s="86">
        <v>5</v>
      </c>
      <c r="I221" s="86">
        <v>12</v>
      </c>
      <c r="J221" s="86">
        <v>11.5</v>
      </c>
      <c r="K221" s="86">
        <v>13.5</v>
      </c>
      <c r="L221" s="86">
        <v>13.5</v>
      </c>
      <c r="M221" s="86">
        <v>3</v>
      </c>
      <c r="N221" s="86">
        <v>3</v>
      </c>
      <c r="O221" s="86"/>
      <c r="P221" s="86"/>
      <c r="Q221" s="86"/>
      <c r="R221" s="86"/>
      <c r="S221" s="86">
        <v>0.51</v>
      </c>
      <c r="T221" s="86">
        <v>0.5</v>
      </c>
      <c r="U221" s="86">
        <f>AVERAGE(S221:T221)</f>
        <v>0.505</v>
      </c>
      <c r="V221" s="86">
        <v>0.54</v>
      </c>
      <c r="W221" s="86">
        <f>11.898*(U221^(3.3534))</f>
        <v>1.2036252002599823</v>
      </c>
      <c r="X221" s="86">
        <f>11.898*(V221^(3.3534))</f>
        <v>1.506895717968777</v>
      </c>
      <c r="Y221" s="86">
        <v>7</v>
      </c>
      <c r="Z221" s="86">
        <v>9</v>
      </c>
      <c r="AA221" s="86">
        <v>9</v>
      </c>
      <c r="AB221" s="86">
        <v>9</v>
      </c>
      <c r="AC221" s="86">
        <v>8</v>
      </c>
      <c r="AD221" s="86"/>
      <c r="AE221" s="86">
        <v>9</v>
      </c>
      <c r="AF221" s="86">
        <v>8</v>
      </c>
      <c r="AG221" s="86"/>
      <c r="AH221" s="86"/>
    </row>
    <row r="222" spans="1:34" x14ac:dyDescent="0.2">
      <c r="A222" s="87">
        <v>42573</v>
      </c>
      <c r="B222" s="86">
        <v>204</v>
      </c>
      <c r="C222" s="86" t="s">
        <v>1746</v>
      </c>
      <c r="D222" s="86" t="str">
        <f t="shared" si="41"/>
        <v>3</v>
      </c>
      <c r="E222" s="86" t="s">
        <v>1670</v>
      </c>
      <c r="F222" s="86" t="str">
        <f t="shared" si="42"/>
        <v>CT</v>
      </c>
      <c r="G222" s="86">
        <v>13</v>
      </c>
      <c r="H222" s="86">
        <v>5</v>
      </c>
      <c r="I222" s="86">
        <v>12</v>
      </c>
      <c r="J222" s="86">
        <v>6.5</v>
      </c>
      <c r="K222" s="86">
        <v>13.5</v>
      </c>
      <c r="L222" s="86">
        <v>10.5</v>
      </c>
      <c r="M222" s="86">
        <v>3.5</v>
      </c>
      <c r="N222" s="86">
        <v>3.5</v>
      </c>
      <c r="O222" s="86"/>
      <c r="P222" s="86"/>
      <c r="Q222" s="86"/>
      <c r="R222" s="86"/>
      <c r="S222" s="86">
        <v>0.49</v>
      </c>
      <c r="T222" s="86">
        <v>0.47</v>
      </c>
      <c r="U222" s="86">
        <f>AVERAGE(S222:T222)</f>
        <v>0.48</v>
      </c>
      <c r="V222" s="86">
        <v>0.55000000000000004</v>
      </c>
      <c r="W222" s="86">
        <f>11.898*(U222^(3.3534))</f>
        <v>1.0151923348970988</v>
      </c>
      <c r="X222" s="86">
        <f>11.898*(V222^(3.3534))</f>
        <v>1.6025301443006683</v>
      </c>
      <c r="Y222" s="86">
        <v>8</v>
      </c>
      <c r="Z222" s="86">
        <v>9</v>
      </c>
      <c r="AA222" s="86">
        <v>7</v>
      </c>
      <c r="AB222" s="86">
        <v>8</v>
      </c>
      <c r="AC222" s="86">
        <v>9</v>
      </c>
      <c r="AD222" s="86"/>
      <c r="AE222" s="86">
        <v>9</v>
      </c>
      <c r="AF222" s="86">
        <v>8</v>
      </c>
      <c r="AG222" s="86">
        <v>9</v>
      </c>
      <c r="AH222" s="86"/>
    </row>
    <row r="223" spans="1:34" x14ac:dyDescent="0.2">
      <c r="A223" s="87">
        <v>42578</v>
      </c>
      <c r="B223" s="86">
        <v>209</v>
      </c>
      <c r="C223" s="86" t="s">
        <v>1746</v>
      </c>
      <c r="D223" s="86" t="str">
        <f t="shared" si="41"/>
        <v>3</v>
      </c>
      <c r="E223" s="86" t="s">
        <v>1670</v>
      </c>
      <c r="F223" s="86" t="str">
        <f t="shared" si="42"/>
        <v>CT</v>
      </c>
      <c r="G223" s="86">
        <v>13</v>
      </c>
      <c r="H223" s="86">
        <v>5</v>
      </c>
      <c r="I223" s="86">
        <v>12</v>
      </c>
      <c r="J223" s="86">
        <v>6.5</v>
      </c>
      <c r="K223" s="86">
        <v>13.5</v>
      </c>
      <c r="L223" s="86">
        <v>10.5</v>
      </c>
      <c r="M223" s="86">
        <v>4</v>
      </c>
      <c r="N223" s="86">
        <v>4</v>
      </c>
      <c r="O223" s="86"/>
      <c r="P223" s="86"/>
      <c r="Q223" s="86"/>
      <c r="R223" s="86"/>
      <c r="S223" s="86"/>
      <c r="T223" s="86"/>
      <c r="U223" s="86"/>
      <c r="V223" s="86"/>
      <c r="W223" s="86"/>
      <c r="X223" s="86"/>
      <c r="Y223" s="86">
        <v>9</v>
      </c>
      <c r="Z223" s="86">
        <v>9</v>
      </c>
      <c r="AA223" s="86">
        <v>6</v>
      </c>
      <c r="AB223" s="86">
        <v>8</v>
      </c>
      <c r="AC223" s="86">
        <v>8</v>
      </c>
      <c r="AD223" s="86"/>
      <c r="AE223" s="86">
        <v>9</v>
      </c>
      <c r="AF223" s="86">
        <v>8</v>
      </c>
      <c r="AG223" s="86"/>
      <c r="AH223" s="86"/>
    </row>
    <row r="224" spans="1:34" x14ac:dyDescent="0.2">
      <c r="A224" s="87">
        <v>42587</v>
      </c>
      <c r="B224" s="86">
        <v>218</v>
      </c>
      <c r="C224" s="86" t="s">
        <v>1746</v>
      </c>
      <c r="D224" s="86" t="str">
        <f t="shared" si="41"/>
        <v>3</v>
      </c>
      <c r="E224" s="86" t="s">
        <v>1670</v>
      </c>
      <c r="F224" s="86" t="str">
        <f t="shared" si="42"/>
        <v>CT</v>
      </c>
      <c r="G224" s="86">
        <v>13</v>
      </c>
      <c r="H224" s="86">
        <v>4</v>
      </c>
      <c r="I224" s="86">
        <v>12</v>
      </c>
      <c r="J224" s="86">
        <v>5</v>
      </c>
      <c r="K224" s="86">
        <v>13.5</v>
      </c>
      <c r="L224" s="86">
        <v>7</v>
      </c>
      <c r="M224" s="86">
        <v>5</v>
      </c>
      <c r="N224" s="86">
        <v>5</v>
      </c>
      <c r="O224" s="86"/>
      <c r="P224" s="86"/>
      <c r="Q224" s="86"/>
      <c r="R224" s="86"/>
      <c r="S224" s="86">
        <v>0.46</v>
      </c>
      <c r="T224" s="86">
        <v>0.45</v>
      </c>
      <c r="U224" s="86">
        <f>AVERAGE(S224:T224)</f>
        <v>0.45500000000000002</v>
      </c>
      <c r="V224" s="86">
        <v>0.54</v>
      </c>
      <c r="W224" s="86">
        <f t="shared" ref="W224:X226" si="45">11.898*(U224^(3.3534))</f>
        <v>0.84849518498403487</v>
      </c>
      <c r="X224" s="86">
        <f t="shared" si="45"/>
        <v>1.506895717968777</v>
      </c>
      <c r="Y224" s="86">
        <v>7</v>
      </c>
      <c r="Z224" s="86">
        <v>9</v>
      </c>
      <c r="AA224" s="86">
        <v>7</v>
      </c>
      <c r="AB224" s="86">
        <v>7</v>
      </c>
      <c r="AC224" s="86">
        <v>6</v>
      </c>
      <c r="AD224" s="86"/>
      <c r="AE224" s="86">
        <v>8</v>
      </c>
      <c r="AF224" s="86">
        <v>6</v>
      </c>
      <c r="AG224" s="86">
        <v>7</v>
      </c>
      <c r="AH224" s="86"/>
    </row>
    <row r="225" spans="1:34" x14ac:dyDescent="0.2">
      <c r="A225" s="87">
        <v>42594</v>
      </c>
      <c r="B225" s="86">
        <v>225</v>
      </c>
      <c r="C225" s="86" t="s">
        <v>1746</v>
      </c>
      <c r="D225" s="86" t="str">
        <f t="shared" si="41"/>
        <v>3</v>
      </c>
      <c r="E225" s="86" t="s">
        <v>1670</v>
      </c>
      <c r="F225" s="86" t="str">
        <f t="shared" si="42"/>
        <v>CT</v>
      </c>
      <c r="G225" s="86">
        <v>13</v>
      </c>
      <c r="H225" s="86">
        <v>3.5</v>
      </c>
      <c r="I225" s="86">
        <v>12</v>
      </c>
      <c r="J225" s="86">
        <v>3</v>
      </c>
      <c r="K225" s="86">
        <v>13.5</v>
      </c>
      <c r="L225" s="86">
        <v>6.5</v>
      </c>
      <c r="M225" s="86">
        <v>7.5</v>
      </c>
      <c r="N225" s="86">
        <v>7.5</v>
      </c>
      <c r="O225" s="86"/>
      <c r="P225" s="86"/>
      <c r="Q225" s="86"/>
      <c r="R225" s="86"/>
      <c r="S225" s="86">
        <v>0.43</v>
      </c>
      <c r="T225" s="86">
        <v>0.47</v>
      </c>
      <c r="U225" s="86">
        <f>AVERAGE(S225:T225)</f>
        <v>0.44999999999999996</v>
      </c>
      <c r="V225" s="86">
        <v>0.53</v>
      </c>
      <c r="W225" s="86">
        <f t="shared" si="45"/>
        <v>0.81762998177960799</v>
      </c>
      <c r="X225" s="86">
        <f t="shared" si="45"/>
        <v>1.4153396250219665</v>
      </c>
      <c r="Y225" s="86">
        <v>7</v>
      </c>
      <c r="Z225" s="86">
        <v>8</v>
      </c>
      <c r="AA225" s="86">
        <v>5</v>
      </c>
      <c r="AB225" s="86">
        <v>8</v>
      </c>
      <c r="AC225" s="86">
        <v>2</v>
      </c>
      <c r="AD225" s="86"/>
      <c r="AE225" s="86">
        <v>8</v>
      </c>
      <c r="AF225" s="86">
        <v>4</v>
      </c>
      <c r="AG225" s="86">
        <v>5</v>
      </c>
      <c r="AH225" s="86"/>
    </row>
    <row r="226" spans="1:34" x14ac:dyDescent="0.2">
      <c r="A226" s="87">
        <v>42600</v>
      </c>
      <c r="B226" s="86">
        <v>231</v>
      </c>
      <c r="C226" s="86" t="s">
        <v>1746</v>
      </c>
      <c r="D226" s="86" t="str">
        <f t="shared" si="41"/>
        <v>3</v>
      </c>
      <c r="E226" s="86" t="s">
        <v>1670</v>
      </c>
      <c r="F226" s="86" t="str">
        <f t="shared" si="42"/>
        <v>CT</v>
      </c>
      <c r="G226" s="86">
        <v>13</v>
      </c>
      <c r="H226" s="86">
        <v>0</v>
      </c>
      <c r="I226" s="86">
        <v>12</v>
      </c>
      <c r="J226" s="86">
        <v>2.5</v>
      </c>
      <c r="K226" s="86">
        <v>13.5</v>
      </c>
      <c r="L226" s="86">
        <v>6</v>
      </c>
      <c r="M226" s="86">
        <v>7.5</v>
      </c>
      <c r="N226" s="86">
        <v>7.5</v>
      </c>
      <c r="O226" s="86"/>
      <c r="P226" s="86"/>
      <c r="Q226" s="86"/>
      <c r="R226" s="86"/>
      <c r="S226" s="86">
        <v>0.43</v>
      </c>
      <c r="T226" s="86">
        <v>0.44</v>
      </c>
      <c r="U226" s="86">
        <f>AVERAGE(S226:T226)</f>
        <v>0.435</v>
      </c>
      <c r="V226" s="86">
        <v>0.48</v>
      </c>
      <c r="W226" s="86">
        <f t="shared" si="45"/>
        <v>0.72976635835254977</v>
      </c>
      <c r="X226" s="86">
        <f t="shared" si="45"/>
        <v>1.0151923348970988</v>
      </c>
      <c r="Y226" s="86">
        <v>3</v>
      </c>
      <c r="Z226" s="86">
        <v>8</v>
      </c>
      <c r="AA226" s="86">
        <v>2</v>
      </c>
      <c r="AB226" s="86">
        <v>6</v>
      </c>
      <c r="AC226" s="86">
        <v>0</v>
      </c>
      <c r="AD226" s="86"/>
      <c r="AE226" s="86">
        <v>6</v>
      </c>
      <c r="AF226" s="86">
        <v>2</v>
      </c>
      <c r="AG226" s="86">
        <v>4</v>
      </c>
      <c r="AH226" s="86"/>
    </row>
    <row r="227" spans="1:34" x14ac:dyDescent="0.2">
      <c r="A227" s="87">
        <v>42538</v>
      </c>
      <c r="B227" s="86">
        <v>169</v>
      </c>
      <c r="C227" s="86" t="s">
        <v>1747</v>
      </c>
      <c r="D227" s="86" t="str">
        <f t="shared" si="41"/>
        <v>3</v>
      </c>
      <c r="E227" s="86" t="s">
        <v>1670</v>
      </c>
      <c r="F227" s="86" t="str">
        <f t="shared" si="42"/>
        <v>SH</v>
      </c>
      <c r="G227" s="86">
        <v>15</v>
      </c>
      <c r="H227" s="86">
        <v>6.5</v>
      </c>
      <c r="I227" s="86">
        <v>7</v>
      </c>
      <c r="J227" s="86">
        <v>7</v>
      </c>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row>
    <row r="228" spans="1:34" x14ac:dyDescent="0.2">
      <c r="A228" s="87">
        <v>42546</v>
      </c>
      <c r="B228" s="86">
        <v>177</v>
      </c>
      <c r="C228" s="86" t="s">
        <v>1747</v>
      </c>
      <c r="D228" s="86" t="str">
        <f t="shared" si="41"/>
        <v>3</v>
      </c>
      <c r="E228" s="86" t="s">
        <v>1670</v>
      </c>
      <c r="F228" s="86" t="str">
        <f t="shared" si="42"/>
        <v>SH</v>
      </c>
      <c r="G228" s="86">
        <v>15</v>
      </c>
      <c r="H228" s="86">
        <v>6.5</v>
      </c>
      <c r="I228" s="86">
        <v>11</v>
      </c>
      <c r="J228" s="86">
        <v>11</v>
      </c>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row>
    <row r="229" spans="1:34" x14ac:dyDescent="0.2">
      <c r="A229" s="87">
        <v>42552</v>
      </c>
      <c r="B229" s="86">
        <v>183</v>
      </c>
      <c r="C229" s="86" t="s">
        <v>1747</v>
      </c>
      <c r="D229" s="86" t="str">
        <f t="shared" si="41"/>
        <v>3</v>
      </c>
      <c r="E229" s="86" t="s">
        <v>1670</v>
      </c>
      <c r="F229" s="86" t="str">
        <f t="shared" si="42"/>
        <v>SH</v>
      </c>
      <c r="G229" s="86"/>
      <c r="H229" s="86"/>
      <c r="I229" s="86"/>
      <c r="J229" s="86"/>
      <c r="K229" s="86"/>
      <c r="L229" s="86"/>
      <c r="M229" s="86"/>
      <c r="N229" s="86"/>
      <c r="O229" s="86"/>
      <c r="P229" s="86"/>
      <c r="Q229" s="86"/>
      <c r="R229" s="86"/>
      <c r="S229" s="86"/>
      <c r="T229" s="86"/>
      <c r="U229" s="86"/>
      <c r="V229" s="86"/>
      <c r="W229" s="86"/>
      <c r="X229" s="86"/>
      <c r="Y229" s="86">
        <v>10</v>
      </c>
      <c r="Z229" s="86">
        <v>10</v>
      </c>
      <c r="AA229" s="86">
        <v>10</v>
      </c>
      <c r="AB229" s="86"/>
      <c r="AC229" s="86">
        <v>10</v>
      </c>
      <c r="AD229" s="86"/>
      <c r="AE229" s="86">
        <v>10</v>
      </c>
      <c r="AF229" s="86"/>
      <c r="AG229" s="86"/>
      <c r="AH229" s="86"/>
    </row>
    <row r="230" spans="1:34" x14ac:dyDescent="0.2">
      <c r="A230" s="87">
        <v>42557</v>
      </c>
      <c r="B230" s="86">
        <v>188</v>
      </c>
      <c r="C230" s="86" t="s">
        <v>1747</v>
      </c>
      <c r="D230" s="86" t="str">
        <f t="shared" si="41"/>
        <v>3</v>
      </c>
      <c r="E230" s="86" t="s">
        <v>1670</v>
      </c>
      <c r="F230" s="86" t="str">
        <f t="shared" si="42"/>
        <v>SH</v>
      </c>
      <c r="G230" s="86">
        <v>15</v>
      </c>
      <c r="H230" s="86">
        <v>6.5</v>
      </c>
      <c r="I230" s="86">
        <v>14</v>
      </c>
      <c r="J230" s="86">
        <v>14</v>
      </c>
      <c r="K230" s="86"/>
      <c r="L230" s="86"/>
      <c r="M230" s="86"/>
      <c r="N230" s="86"/>
      <c r="O230" s="86"/>
      <c r="P230" s="86"/>
      <c r="Q230" s="86"/>
      <c r="R230" s="86"/>
      <c r="S230" s="86">
        <v>0.5</v>
      </c>
      <c r="T230" s="86">
        <v>0.55000000000000004</v>
      </c>
      <c r="U230" s="86">
        <f>AVERAGE(S230:T230)</f>
        <v>0.52500000000000002</v>
      </c>
      <c r="V230" s="86">
        <v>0.55000000000000004</v>
      </c>
      <c r="W230" s="86">
        <f>11.898*(U230^(3.3534))</f>
        <v>1.3710590905803748</v>
      </c>
      <c r="X230" s="86">
        <f>11.898*(V230^(3.3534))</f>
        <v>1.6025301443006683</v>
      </c>
      <c r="Y230" s="86">
        <v>10</v>
      </c>
      <c r="Z230" s="86">
        <v>10</v>
      </c>
      <c r="AA230" s="86">
        <v>10</v>
      </c>
      <c r="AB230" s="86">
        <v>10</v>
      </c>
      <c r="AC230" s="86"/>
      <c r="AD230" s="86"/>
      <c r="AE230" s="86">
        <v>10</v>
      </c>
      <c r="AF230" s="86"/>
      <c r="AG230" s="86"/>
      <c r="AH230" s="86"/>
    </row>
    <row r="231" spans="1:34" x14ac:dyDescent="0.2">
      <c r="A231" s="87">
        <v>42563</v>
      </c>
      <c r="B231" s="86">
        <v>194</v>
      </c>
      <c r="C231" s="86" t="s">
        <v>1747</v>
      </c>
      <c r="D231" s="86" t="str">
        <f t="shared" si="41"/>
        <v>3</v>
      </c>
      <c r="E231" s="86" t="s">
        <v>1670</v>
      </c>
      <c r="F231" s="86" t="str">
        <f t="shared" si="42"/>
        <v>SH</v>
      </c>
      <c r="G231" s="86"/>
      <c r="H231" s="86"/>
      <c r="I231" s="86"/>
      <c r="J231" s="86"/>
      <c r="K231" s="86"/>
      <c r="L231" s="86"/>
      <c r="M231" s="86"/>
      <c r="N231" s="86"/>
      <c r="O231" s="86"/>
      <c r="P231" s="86"/>
      <c r="Q231" s="86"/>
      <c r="R231" s="86"/>
      <c r="S231" s="86"/>
      <c r="T231" s="86"/>
      <c r="U231" s="86"/>
      <c r="V231" s="86"/>
      <c r="W231" s="86"/>
      <c r="X231" s="86"/>
      <c r="Y231" s="86">
        <v>10</v>
      </c>
      <c r="Z231" s="86">
        <v>10</v>
      </c>
      <c r="AA231" s="86">
        <v>10</v>
      </c>
      <c r="AB231" s="86">
        <v>10</v>
      </c>
      <c r="AC231" s="86">
        <v>10</v>
      </c>
      <c r="AD231" s="86"/>
      <c r="AE231" s="86"/>
      <c r="AF231" s="86"/>
      <c r="AG231" s="86"/>
      <c r="AH231" s="86"/>
    </row>
    <row r="232" spans="1:34" x14ac:dyDescent="0.2">
      <c r="A232" s="87">
        <v>42567</v>
      </c>
      <c r="B232" s="86">
        <v>198</v>
      </c>
      <c r="C232" s="86" t="s">
        <v>1747</v>
      </c>
      <c r="D232" s="86" t="str">
        <f t="shared" si="41"/>
        <v>3</v>
      </c>
      <c r="E232" s="86" t="s">
        <v>1670</v>
      </c>
      <c r="F232" s="86" t="str">
        <f t="shared" si="42"/>
        <v>SH</v>
      </c>
      <c r="G232" s="86">
        <v>15</v>
      </c>
      <c r="H232" s="86">
        <v>6.5</v>
      </c>
      <c r="I232" s="86">
        <v>16</v>
      </c>
      <c r="J232" s="86">
        <v>16</v>
      </c>
      <c r="K232" s="86"/>
      <c r="L232" s="86"/>
      <c r="M232" s="86"/>
      <c r="N232" s="86"/>
      <c r="O232" s="86"/>
      <c r="P232" s="86"/>
      <c r="Q232" s="86"/>
      <c r="R232" s="86"/>
      <c r="S232" s="86">
        <v>0.52</v>
      </c>
      <c r="T232" s="86">
        <v>0.5</v>
      </c>
      <c r="U232" s="86">
        <f>AVERAGE(S232:T232)</f>
        <v>0.51</v>
      </c>
      <c r="V232" s="86">
        <v>0.54</v>
      </c>
      <c r="W232" s="86">
        <f>11.898*(U232^(3.3534))</f>
        <v>1.2440556074631184</v>
      </c>
      <c r="X232" s="86">
        <f>11.898*(V232^(3.3534))</f>
        <v>1.506895717968777</v>
      </c>
      <c r="Y232" s="86">
        <v>9</v>
      </c>
      <c r="Z232" s="86">
        <v>9</v>
      </c>
      <c r="AA232" s="86">
        <v>9</v>
      </c>
      <c r="AB232" s="86">
        <v>8</v>
      </c>
      <c r="AC232" s="86">
        <v>8</v>
      </c>
      <c r="AD232" s="86"/>
      <c r="AE232" s="86">
        <v>9</v>
      </c>
      <c r="AF232" s="86">
        <v>9</v>
      </c>
      <c r="AG232" s="86"/>
      <c r="AH232" s="86"/>
    </row>
    <row r="233" spans="1:34" x14ac:dyDescent="0.2">
      <c r="A233" s="87">
        <v>42573</v>
      </c>
      <c r="B233" s="86">
        <v>204</v>
      </c>
      <c r="C233" s="86" t="s">
        <v>1747</v>
      </c>
      <c r="D233" s="86" t="str">
        <f t="shared" si="41"/>
        <v>3</v>
      </c>
      <c r="E233" s="86" t="s">
        <v>1670</v>
      </c>
      <c r="F233" s="86" t="str">
        <f t="shared" si="42"/>
        <v>SH</v>
      </c>
      <c r="G233" s="86">
        <v>15</v>
      </c>
      <c r="H233" s="86">
        <v>5.5</v>
      </c>
      <c r="I233" s="86">
        <v>16</v>
      </c>
      <c r="J233" s="86">
        <v>16</v>
      </c>
      <c r="K233" s="86">
        <v>2</v>
      </c>
      <c r="L233" s="86">
        <v>2</v>
      </c>
      <c r="M233" s="86"/>
      <c r="N233" s="86"/>
      <c r="O233" s="86"/>
      <c r="P233" s="86"/>
      <c r="Q233" s="86"/>
      <c r="R233" s="86"/>
      <c r="S233" s="86">
        <v>0.56000000000000005</v>
      </c>
      <c r="T233" s="86">
        <v>0.53</v>
      </c>
      <c r="U233" s="86">
        <f>AVERAGE(S233:T233)</f>
        <v>0.54500000000000004</v>
      </c>
      <c r="V233" s="86">
        <v>0.53</v>
      </c>
      <c r="W233" s="86">
        <f>11.898*(U233^(3.3534))</f>
        <v>1.5541967459091761</v>
      </c>
      <c r="X233" s="86">
        <f>11.898*(V233^(3.3534))</f>
        <v>1.4153396250219665</v>
      </c>
      <c r="Y233" s="86">
        <v>9</v>
      </c>
      <c r="Z233" s="86">
        <v>9</v>
      </c>
      <c r="AA233" s="86">
        <v>8</v>
      </c>
      <c r="AB233" s="86">
        <v>7</v>
      </c>
      <c r="AC233" s="86">
        <v>9</v>
      </c>
      <c r="AD233" s="86"/>
      <c r="AE233" s="86">
        <v>8</v>
      </c>
      <c r="AF233" s="86">
        <v>9</v>
      </c>
      <c r="AG233" s="86"/>
      <c r="AH233" s="86"/>
    </row>
    <row r="234" spans="1:34" x14ac:dyDescent="0.2">
      <c r="A234" s="87">
        <v>42578</v>
      </c>
      <c r="B234" s="86">
        <v>209</v>
      </c>
      <c r="C234" s="86" t="s">
        <v>1747</v>
      </c>
      <c r="D234" s="86" t="str">
        <f t="shared" si="41"/>
        <v>3</v>
      </c>
      <c r="E234" s="86" t="s">
        <v>1670</v>
      </c>
      <c r="F234" s="86" t="str">
        <f t="shared" si="42"/>
        <v>SH</v>
      </c>
      <c r="G234" s="86">
        <v>15</v>
      </c>
      <c r="H234" s="86">
        <v>4</v>
      </c>
      <c r="I234" s="86">
        <v>16</v>
      </c>
      <c r="J234" s="86">
        <v>16</v>
      </c>
      <c r="K234" s="86">
        <v>2</v>
      </c>
      <c r="L234" s="86">
        <v>2</v>
      </c>
      <c r="M234" s="86"/>
      <c r="N234" s="86"/>
      <c r="O234" s="86"/>
      <c r="P234" s="86"/>
      <c r="Q234" s="86"/>
      <c r="R234" s="86"/>
      <c r="S234" s="86"/>
      <c r="T234" s="86"/>
      <c r="U234" s="86"/>
      <c r="V234" s="86"/>
      <c r="W234" s="86"/>
      <c r="X234" s="86"/>
      <c r="Y234" s="86">
        <v>9</v>
      </c>
      <c r="Z234" s="86">
        <v>8</v>
      </c>
      <c r="AA234" s="86">
        <v>7</v>
      </c>
      <c r="AB234" s="86">
        <v>7</v>
      </c>
      <c r="AC234" s="86">
        <v>7</v>
      </c>
      <c r="AD234" s="86"/>
      <c r="AE234" s="86">
        <v>8</v>
      </c>
      <c r="AF234" s="86">
        <v>9</v>
      </c>
      <c r="AG234" s="86"/>
      <c r="AH234" s="86">
        <v>7</v>
      </c>
    </row>
    <row r="235" spans="1:34" x14ac:dyDescent="0.2">
      <c r="A235" s="87">
        <v>42587</v>
      </c>
      <c r="B235" s="86">
        <v>218</v>
      </c>
      <c r="C235" s="86" t="s">
        <v>1747</v>
      </c>
      <c r="D235" s="86" t="str">
        <f t="shared" si="41"/>
        <v>3</v>
      </c>
      <c r="E235" s="86" t="s">
        <v>1670</v>
      </c>
      <c r="F235" s="86" t="str">
        <f t="shared" si="42"/>
        <v>SH</v>
      </c>
      <c r="G235" s="86">
        <v>15</v>
      </c>
      <c r="H235" s="86">
        <v>4</v>
      </c>
      <c r="I235" s="86">
        <v>16</v>
      </c>
      <c r="J235" s="86">
        <v>15.5</v>
      </c>
      <c r="K235" s="86">
        <v>2</v>
      </c>
      <c r="L235" s="86">
        <v>2</v>
      </c>
      <c r="M235" s="86"/>
      <c r="N235" s="86"/>
      <c r="O235" s="86"/>
      <c r="P235" s="86"/>
      <c r="Q235" s="86"/>
      <c r="R235" s="86"/>
      <c r="S235" s="86">
        <v>0.52</v>
      </c>
      <c r="T235" s="86">
        <v>0.52</v>
      </c>
      <c r="U235" s="86">
        <f>AVERAGE(S235:T235)</f>
        <v>0.52</v>
      </c>
      <c r="V235" s="86">
        <v>0.55000000000000004</v>
      </c>
      <c r="W235" s="86">
        <f t="shared" ref="W235:X237" si="46">11.898*(U235^(3.3534))</f>
        <v>1.3277599882279214</v>
      </c>
      <c r="X235" s="86">
        <f t="shared" si="46"/>
        <v>1.6025301443006683</v>
      </c>
      <c r="Y235" s="86">
        <v>8</v>
      </c>
      <c r="Z235" s="86">
        <v>9</v>
      </c>
      <c r="AA235" s="86">
        <v>8</v>
      </c>
      <c r="AB235" s="86">
        <v>7</v>
      </c>
      <c r="AC235" s="86">
        <v>7</v>
      </c>
      <c r="AD235" s="86"/>
      <c r="AE235" s="86">
        <v>9</v>
      </c>
      <c r="AF235" s="86">
        <v>8</v>
      </c>
      <c r="AG235" s="86"/>
      <c r="AH235" s="86"/>
    </row>
    <row r="236" spans="1:34" x14ac:dyDescent="0.2">
      <c r="A236" s="87">
        <v>42594</v>
      </c>
      <c r="B236" s="86">
        <v>225</v>
      </c>
      <c r="C236" s="86" t="s">
        <v>1747</v>
      </c>
      <c r="D236" s="86" t="str">
        <f t="shared" si="41"/>
        <v>3</v>
      </c>
      <c r="E236" s="86" t="s">
        <v>1670</v>
      </c>
      <c r="F236" s="86" t="str">
        <f t="shared" si="42"/>
        <v>SH</v>
      </c>
      <c r="G236" s="86">
        <v>15</v>
      </c>
      <c r="H236" s="86">
        <v>4</v>
      </c>
      <c r="I236" s="86">
        <v>16</v>
      </c>
      <c r="J236" s="86">
        <v>15.5</v>
      </c>
      <c r="K236" s="86">
        <v>3.5</v>
      </c>
      <c r="L236" s="86">
        <v>3.5</v>
      </c>
      <c r="M236" s="86"/>
      <c r="N236" s="86"/>
      <c r="O236" s="86"/>
      <c r="P236" s="86"/>
      <c r="Q236" s="86"/>
      <c r="R236" s="86"/>
      <c r="S236" s="86">
        <v>0.53</v>
      </c>
      <c r="T236" s="86">
        <v>0.51</v>
      </c>
      <c r="U236" s="86">
        <f>AVERAGE(S236:T236)</f>
        <v>0.52</v>
      </c>
      <c r="V236" s="86">
        <v>0.54</v>
      </c>
      <c r="W236" s="86">
        <f t="shared" si="46"/>
        <v>1.3277599882279214</v>
      </c>
      <c r="X236" s="86">
        <f t="shared" si="46"/>
        <v>1.506895717968777</v>
      </c>
      <c r="Y236" s="86">
        <v>7</v>
      </c>
      <c r="Z236" s="86">
        <v>8</v>
      </c>
      <c r="AA236" s="86">
        <v>7</v>
      </c>
      <c r="AB236" s="86">
        <v>6</v>
      </c>
      <c r="AC236" s="86">
        <v>5</v>
      </c>
      <c r="AD236" s="86"/>
      <c r="AE236" s="86">
        <v>8</v>
      </c>
      <c r="AF236" s="86">
        <v>6</v>
      </c>
      <c r="AG236" s="86"/>
      <c r="AH236" s="86"/>
    </row>
    <row r="237" spans="1:34" x14ac:dyDescent="0.2">
      <c r="A237" s="87">
        <v>42600</v>
      </c>
      <c r="B237" s="86">
        <v>231</v>
      </c>
      <c r="C237" s="86" t="s">
        <v>1747</v>
      </c>
      <c r="D237" s="86" t="str">
        <f t="shared" si="41"/>
        <v>3</v>
      </c>
      <c r="E237" s="86" t="s">
        <v>1670</v>
      </c>
      <c r="F237" s="86" t="str">
        <f t="shared" si="42"/>
        <v>SH</v>
      </c>
      <c r="G237" s="86">
        <v>15</v>
      </c>
      <c r="H237" s="86">
        <v>1</v>
      </c>
      <c r="I237" s="86">
        <v>16</v>
      </c>
      <c r="J237" s="86">
        <v>14.5</v>
      </c>
      <c r="K237" s="86">
        <v>3.5</v>
      </c>
      <c r="L237" s="86">
        <v>3.5</v>
      </c>
      <c r="M237" s="86"/>
      <c r="N237" s="86"/>
      <c r="O237" s="86"/>
      <c r="P237" s="86"/>
      <c r="Q237" s="86"/>
      <c r="R237" s="86"/>
      <c r="S237" s="86">
        <v>0.51</v>
      </c>
      <c r="T237" s="86">
        <v>0.51</v>
      </c>
      <c r="U237" s="86">
        <f>AVERAGE(S237:T237)</f>
        <v>0.51</v>
      </c>
      <c r="V237" s="86">
        <v>0.5</v>
      </c>
      <c r="W237" s="86">
        <f t="shared" si="46"/>
        <v>1.2440556074631184</v>
      </c>
      <c r="X237" s="86">
        <f t="shared" si="46"/>
        <v>1.1641259681057374</v>
      </c>
      <c r="Y237" s="86">
        <v>6</v>
      </c>
      <c r="Z237" s="86">
        <v>7</v>
      </c>
      <c r="AA237" s="86">
        <v>5</v>
      </c>
      <c r="AB237" s="86">
        <v>5</v>
      </c>
      <c r="AC237" s="86">
        <v>1</v>
      </c>
      <c r="AD237" s="86"/>
      <c r="AE237" s="86">
        <v>7</v>
      </c>
      <c r="AF237" s="86">
        <v>2</v>
      </c>
      <c r="AG237" s="86"/>
      <c r="AH237" s="86"/>
    </row>
    <row r="238" spans="1:34" x14ac:dyDescent="0.2">
      <c r="A238" s="87">
        <v>42538</v>
      </c>
      <c r="B238" s="86">
        <v>169</v>
      </c>
      <c r="C238" s="86" t="s">
        <v>1748</v>
      </c>
      <c r="D238" s="86" t="str">
        <f t="shared" si="41"/>
        <v>4</v>
      </c>
      <c r="E238" s="86" t="s">
        <v>1670</v>
      </c>
      <c r="F238" s="86" t="str">
        <f t="shared" si="42"/>
        <v>CL</v>
      </c>
      <c r="G238" s="86">
        <v>7</v>
      </c>
      <c r="H238" s="86">
        <v>7</v>
      </c>
      <c r="I238" s="86">
        <v>13.5</v>
      </c>
      <c r="J238" s="86">
        <v>13.5</v>
      </c>
      <c r="K238" s="86">
        <v>4.5</v>
      </c>
      <c r="L238" s="86">
        <v>4.5</v>
      </c>
      <c r="M238" s="86"/>
      <c r="N238" s="86"/>
      <c r="O238" s="86"/>
      <c r="P238" s="86"/>
      <c r="Q238" s="86"/>
      <c r="R238" s="86"/>
      <c r="S238" s="86"/>
      <c r="T238" s="86"/>
      <c r="U238" s="86"/>
      <c r="V238" s="86"/>
      <c r="W238" s="86"/>
      <c r="X238" s="86"/>
      <c r="Y238" s="86"/>
      <c r="Z238" s="86"/>
      <c r="AA238" s="86"/>
      <c r="AB238" s="86"/>
      <c r="AC238" s="86"/>
      <c r="AD238" s="86"/>
      <c r="AE238" s="86"/>
      <c r="AF238" s="86"/>
      <c r="AG238" s="86"/>
      <c r="AH238" s="86"/>
    </row>
    <row r="239" spans="1:34" x14ac:dyDescent="0.2">
      <c r="A239" s="87">
        <v>42546</v>
      </c>
      <c r="B239" s="86">
        <v>177</v>
      </c>
      <c r="C239" s="86" t="s">
        <v>1748</v>
      </c>
      <c r="D239" s="86" t="str">
        <f t="shared" si="41"/>
        <v>4</v>
      </c>
      <c r="E239" s="86" t="s">
        <v>1670</v>
      </c>
      <c r="F239" s="86" t="str">
        <f t="shared" si="42"/>
        <v>CL</v>
      </c>
      <c r="G239" s="86">
        <v>7</v>
      </c>
      <c r="H239" s="86">
        <v>7</v>
      </c>
      <c r="I239" s="86">
        <v>15</v>
      </c>
      <c r="J239" s="86">
        <v>15</v>
      </c>
      <c r="K239" s="86">
        <v>6.5</v>
      </c>
      <c r="L239" s="86">
        <v>6.5</v>
      </c>
      <c r="M239" s="86"/>
      <c r="N239" s="86"/>
      <c r="O239" s="86"/>
      <c r="P239" s="86"/>
      <c r="Q239" s="86"/>
      <c r="R239" s="86"/>
      <c r="S239" s="86"/>
      <c r="T239" s="86"/>
      <c r="U239" s="86"/>
      <c r="V239" s="86"/>
      <c r="W239" s="86"/>
      <c r="X239" s="86"/>
      <c r="Y239" s="86"/>
      <c r="Z239" s="86"/>
      <c r="AA239" s="86"/>
      <c r="AB239" s="86"/>
      <c r="AC239" s="86"/>
      <c r="AD239" s="86"/>
      <c r="AE239" s="86"/>
      <c r="AF239" s="86"/>
      <c r="AG239" s="86"/>
      <c r="AH239" s="86"/>
    </row>
    <row r="240" spans="1:34" x14ac:dyDescent="0.2">
      <c r="A240" s="87">
        <v>42552</v>
      </c>
      <c r="B240" s="86">
        <v>183</v>
      </c>
      <c r="C240" s="86" t="s">
        <v>1748</v>
      </c>
      <c r="D240" s="86" t="str">
        <f t="shared" si="41"/>
        <v>4</v>
      </c>
      <c r="E240" s="86" t="s">
        <v>1670</v>
      </c>
      <c r="F240" s="86" t="str">
        <f t="shared" si="42"/>
        <v>CL</v>
      </c>
      <c r="G240" s="86"/>
      <c r="H240" s="86"/>
      <c r="I240" s="86"/>
      <c r="J240" s="86"/>
      <c r="K240" s="86"/>
      <c r="L240" s="86"/>
      <c r="M240" s="86"/>
      <c r="N240" s="86"/>
      <c r="O240" s="86"/>
      <c r="P240" s="86"/>
      <c r="Q240" s="86"/>
      <c r="R240" s="86"/>
      <c r="S240" s="86"/>
      <c r="T240" s="86"/>
      <c r="U240" s="86"/>
      <c r="V240" s="86"/>
      <c r="W240" s="86"/>
      <c r="X240" s="86"/>
      <c r="Y240" s="86">
        <v>10</v>
      </c>
      <c r="Z240" s="86">
        <v>10</v>
      </c>
      <c r="AA240" s="86">
        <v>10</v>
      </c>
      <c r="AB240" s="86"/>
      <c r="AC240" s="86">
        <v>10</v>
      </c>
      <c r="AD240" s="86"/>
      <c r="AE240" s="86">
        <v>10</v>
      </c>
      <c r="AF240" s="86"/>
      <c r="AG240" s="86"/>
      <c r="AH240" s="86"/>
    </row>
    <row r="241" spans="1:34" x14ac:dyDescent="0.2">
      <c r="A241" s="87">
        <v>42557</v>
      </c>
      <c r="B241" s="86">
        <v>188</v>
      </c>
      <c r="C241" s="86" t="s">
        <v>1748</v>
      </c>
      <c r="D241" s="86" t="str">
        <f t="shared" si="41"/>
        <v>4</v>
      </c>
      <c r="E241" s="86" t="s">
        <v>1670</v>
      </c>
      <c r="F241" s="86" t="str">
        <f t="shared" si="42"/>
        <v>CL</v>
      </c>
      <c r="G241" s="86">
        <v>7</v>
      </c>
      <c r="H241" s="86">
        <v>6</v>
      </c>
      <c r="I241" s="86">
        <v>15</v>
      </c>
      <c r="J241" s="86">
        <v>15</v>
      </c>
      <c r="K241" s="86">
        <v>11</v>
      </c>
      <c r="L241" s="86">
        <v>11</v>
      </c>
      <c r="M241" s="86"/>
      <c r="N241" s="86"/>
      <c r="O241" s="86"/>
      <c r="P241" s="86"/>
      <c r="Q241" s="86"/>
      <c r="R241" s="86"/>
      <c r="S241" s="86">
        <v>0.56999999999999995</v>
      </c>
      <c r="T241" s="86">
        <v>0.57999999999999996</v>
      </c>
      <c r="U241" s="86">
        <f>AVERAGE(S241:T241)</f>
        <v>0.57499999999999996</v>
      </c>
      <c r="V241" s="86">
        <v>0.57999999999999996</v>
      </c>
      <c r="W241" s="86">
        <f>11.898*(U241^(3.3534))</f>
        <v>1.8601335031507611</v>
      </c>
      <c r="X241" s="86">
        <f>11.898*(V241^(3.3534))</f>
        <v>1.9149321834042425</v>
      </c>
      <c r="Y241" s="86">
        <v>10</v>
      </c>
      <c r="Z241" s="86">
        <v>10</v>
      </c>
      <c r="AA241" s="86">
        <v>9</v>
      </c>
      <c r="AB241" s="86">
        <v>10</v>
      </c>
      <c r="AC241" s="86">
        <v>10</v>
      </c>
      <c r="AD241" s="86"/>
      <c r="AE241" s="86">
        <v>10</v>
      </c>
      <c r="AF241" s="86">
        <v>9</v>
      </c>
      <c r="AG241" s="86"/>
      <c r="AH241" s="86"/>
    </row>
    <row r="242" spans="1:34" x14ac:dyDescent="0.2">
      <c r="A242" s="87">
        <v>42563</v>
      </c>
      <c r="B242" s="86">
        <v>194</v>
      </c>
      <c r="C242" s="86" t="s">
        <v>1748</v>
      </c>
      <c r="D242" s="86" t="str">
        <f t="shared" si="41"/>
        <v>4</v>
      </c>
      <c r="E242" s="86" t="s">
        <v>1670</v>
      </c>
      <c r="F242" s="86" t="str">
        <f t="shared" si="42"/>
        <v>CL</v>
      </c>
      <c r="G242" s="86"/>
      <c r="H242" s="86"/>
      <c r="I242" s="86"/>
      <c r="J242" s="86"/>
      <c r="K242" s="86"/>
      <c r="L242" s="86"/>
      <c r="M242" s="86"/>
      <c r="N242" s="86"/>
      <c r="O242" s="86"/>
      <c r="P242" s="86"/>
      <c r="Q242" s="86"/>
      <c r="R242" s="86"/>
      <c r="S242" s="86"/>
      <c r="T242" s="86"/>
      <c r="U242" s="86"/>
      <c r="V242" s="86"/>
      <c r="W242" s="86"/>
      <c r="X242" s="86"/>
      <c r="Y242" s="86">
        <v>10</v>
      </c>
      <c r="Z242" s="86">
        <v>10</v>
      </c>
      <c r="AA242" s="86">
        <v>10</v>
      </c>
      <c r="AB242" s="86">
        <v>10</v>
      </c>
      <c r="AC242" s="86"/>
      <c r="AD242" s="86"/>
      <c r="AE242" s="86">
        <v>10</v>
      </c>
      <c r="AF242" s="86"/>
      <c r="AG242" s="86"/>
      <c r="AH242" s="86"/>
    </row>
    <row r="243" spans="1:34" x14ac:dyDescent="0.2">
      <c r="A243" s="87">
        <v>42567</v>
      </c>
      <c r="B243" s="86">
        <v>198</v>
      </c>
      <c r="C243" s="86" t="s">
        <v>1748</v>
      </c>
      <c r="D243" s="86" t="str">
        <f t="shared" si="41"/>
        <v>4</v>
      </c>
      <c r="E243" s="86" t="s">
        <v>1670</v>
      </c>
      <c r="F243" s="86" t="str">
        <f t="shared" si="42"/>
        <v>CL</v>
      </c>
      <c r="G243" s="86">
        <v>7</v>
      </c>
      <c r="H243" s="86">
        <v>6</v>
      </c>
      <c r="I243" s="86">
        <v>15</v>
      </c>
      <c r="J243" s="86">
        <v>15</v>
      </c>
      <c r="K243" s="86">
        <v>15</v>
      </c>
      <c r="L243" s="86">
        <v>15</v>
      </c>
      <c r="M243" s="86"/>
      <c r="N243" s="86"/>
      <c r="O243" s="86"/>
      <c r="P243" s="86"/>
      <c r="Q243" s="86"/>
      <c r="R243" s="86"/>
      <c r="S243" s="86">
        <v>0.56999999999999995</v>
      </c>
      <c r="T243" s="86">
        <v>0.57999999999999996</v>
      </c>
      <c r="U243" s="86">
        <f>AVERAGE(S243:T243)</f>
        <v>0.57499999999999996</v>
      </c>
      <c r="V243" s="86">
        <v>0.59</v>
      </c>
      <c r="W243" s="86">
        <f>11.898*(U243^(3.3534))</f>
        <v>1.8601335031507611</v>
      </c>
      <c r="X243" s="86">
        <f>11.898*(V243^(3.3534))</f>
        <v>2.0279119780664363</v>
      </c>
      <c r="Y243" s="86">
        <v>8</v>
      </c>
      <c r="Z243" s="86">
        <v>9</v>
      </c>
      <c r="AA243" s="86">
        <v>7</v>
      </c>
      <c r="AB243" s="86">
        <v>8</v>
      </c>
      <c r="AC243" s="86">
        <v>8</v>
      </c>
      <c r="AD243" s="86"/>
      <c r="AE243" s="86">
        <v>9</v>
      </c>
      <c r="AF243" s="86">
        <v>9</v>
      </c>
      <c r="AG243" s="86"/>
      <c r="AH243" s="86"/>
    </row>
    <row r="244" spans="1:34" x14ac:dyDescent="0.2">
      <c r="A244" s="87">
        <v>42573</v>
      </c>
      <c r="B244" s="86">
        <v>204</v>
      </c>
      <c r="C244" s="86" t="s">
        <v>1748</v>
      </c>
      <c r="D244" s="86" t="str">
        <f t="shared" si="41"/>
        <v>4</v>
      </c>
      <c r="E244" s="86" t="s">
        <v>1670</v>
      </c>
      <c r="F244" s="86" t="str">
        <f t="shared" si="42"/>
        <v>CL</v>
      </c>
      <c r="G244" s="86">
        <v>7</v>
      </c>
      <c r="H244" s="86">
        <v>6</v>
      </c>
      <c r="I244" s="86">
        <v>15</v>
      </c>
      <c r="J244" s="86">
        <v>13</v>
      </c>
      <c r="K244" s="86">
        <v>15</v>
      </c>
      <c r="L244" s="86">
        <v>15</v>
      </c>
      <c r="M244" s="86">
        <v>2</v>
      </c>
      <c r="N244" s="86">
        <v>2</v>
      </c>
      <c r="O244" s="86"/>
      <c r="P244" s="86"/>
      <c r="Q244" s="86"/>
      <c r="R244" s="86"/>
      <c r="S244" s="86">
        <v>0.55000000000000004</v>
      </c>
      <c r="T244" s="86">
        <v>0.54</v>
      </c>
      <c r="U244" s="86">
        <f>AVERAGE(S244:T244)</f>
        <v>0.54500000000000004</v>
      </c>
      <c r="V244" s="86">
        <v>0.59</v>
      </c>
      <c r="W244" s="86">
        <f>11.898*(U244^(3.3534))</f>
        <v>1.5541967459091761</v>
      </c>
      <c r="X244" s="86">
        <f>11.898*(V244^(3.3534))</f>
        <v>2.0279119780664363</v>
      </c>
      <c r="Y244" s="86">
        <v>9</v>
      </c>
      <c r="Z244" s="86">
        <v>9</v>
      </c>
      <c r="AA244" s="86">
        <v>7</v>
      </c>
      <c r="AB244" s="86">
        <v>7</v>
      </c>
      <c r="AC244" s="86">
        <v>9</v>
      </c>
      <c r="AD244" s="86"/>
      <c r="AE244" s="86">
        <v>9</v>
      </c>
      <c r="AF244" s="86"/>
      <c r="AG244" s="86"/>
      <c r="AH244" s="86"/>
    </row>
    <row r="245" spans="1:34" x14ac:dyDescent="0.2">
      <c r="A245" s="87">
        <v>42578</v>
      </c>
      <c r="B245" s="86">
        <v>209</v>
      </c>
      <c r="C245" s="86" t="s">
        <v>1748</v>
      </c>
      <c r="D245" s="86" t="str">
        <f t="shared" si="41"/>
        <v>4</v>
      </c>
      <c r="E245" s="86" t="s">
        <v>1670</v>
      </c>
      <c r="F245" s="86" t="str">
        <f t="shared" si="42"/>
        <v>CL</v>
      </c>
      <c r="G245" s="86">
        <v>7</v>
      </c>
      <c r="H245" s="86">
        <v>6</v>
      </c>
      <c r="I245" s="86">
        <v>15</v>
      </c>
      <c r="J245" s="86">
        <v>13</v>
      </c>
      <c r="K245" s="86">
        <v>15</v>
      </c>
      <c r="L245" s="86">
        <v>15</v>
      </c>
      <c r="M245" s="86">
        <v>2.5</v>
      </c>
      <c r="N245" s="86">
        <v>2.5</v>
      </c>
      <c r="O245" s="86"/>
      <c r="P245" s="86"/>
      <c r="Q245" s="86"/>
      <c r="R245" s="86"/>
      <c r="S245" s="86"/>
      <c r="T245" s="86"/>
      <c r="U245" s="86"/>
      <c r="V245" s="86"/>
      <c r="W245" s="86"/>
      <c r="X245" s="86"/>
      <c r="Y245" s="86">
        <v>9</v>
      </c>
      <c r="Z245" s="86">
        <v>9</v>
      </c>
      <c r="AA245" s="86">
        <v>5</v>
      </c>
      <c r="AB245" s="86">
        <v>8</v>
      </c>
      <c r="AC245" s="86">
        <v>8</v>
      </c>
      <c r="AD245" s="86"/>
      <c r="AE245" s="86">
        <v>9</v>
      </c>
      <c r="AF245" s="86">
        <v>8</v>
      </c>
      <c r="AG245" s="86"/>
      <c r="AH245" s="86"/>
    </row>
    <row r="246" spans="1:34" x14ac:dyDescent="0.2">
      <c r="A246" s="87">
        <v>42587</v>
      </c>
      <c r="B246" s="86">
        <v>218</v>
      </c>
      <c r="C246" s="86" t="s">
        <v>1748</v>
      </c>
      <c r="D246" s="86" t="str">
        <f t="shared" si="41"/>
        <v>4</v>
      </c>
      <c r="E246" s="86" t="s">
        <v>1670</v>
      </c>
      <c r="F246" s="86" t="str">
        <f t="shared" si="42"/>
        <v>CL</v>
      </c>
      <c r="G246" s="86">
        <v>7</v>
      </c>
      <c r="H246" s="86">
        <v>3</v>
      </c>
      <c r="I246" s="86">
        <v>15</v>
      </c>
      <c r="J246" s="86">
        <v>11.5</v>
      </c>
      <c r="K246" s="86">
        <v>15</v>
      </c>
      <c r="L246" s="86">
        <v>15</v>
      </c>
      <c r="M246" s="86">
        <v>3.5</v>
      </c>
      <c r="N246" s="86">
        <v>3.5</v>
      </c>
      <c r="O246" s="86"/>
      <c r="P246" s="86"/>
      <c r="Q246" s="86"/>
      <c r="R246" s="86"/>
      <c r="S246" s="86">
        <v>0.54</v>
      </c>
      <c r="T246" s="86">
        <v>0.56999999999999995</v>
      </c>
      <c r="U246" s="86">
        <f>AVERAGE(S246:T246)</f>
        <v>0.55499999999999994</v>
      </c>
      <c r="V246" s="86">
        <v>0.57999999999999996</v>
      </c>
      <c r="W246" s="86">
        <f t="shared" ref="W246:X248" si="47">11.898*(U246^(3.3534))</f>
        <v>1.6519087522607567</v>
      </c>
      <c r="X246" s="86">
        <f t="shared" si="47"/>
        <v>1.9149321834042425</v>
      </c>
      <c r="Y246" s="86">
        <v>9</v>
      </c>
      <c r="Z246" s="86">
        <v>8</v>
      </c>
      <c r="AA246" s="86">
        <v>6</v>
      </c>
      <c r="AB246" s="86">
        <v>7</v>
      </c>
      <c r="AC246" s="86">
        <v>8</v>
      </c>
      <c r="AD246" s="86"/>
      <c r="AE246" s="86">
        <v>9</v>
      </c>
      <c r="AF246" s="86">
        <v>6</v>
      </c>
      <c r="AG246" s="86"/>
      <c r="AH246" s="86"/>
    </row>
    <row r="247" spans="1:34" x14ac:dyDescent="0.2">
      <c r="A247" s="87">
        <v>42594</v>
      </c>
      <c r="B247" s="86">
        <v>225</v>
      </c>
      <c r="C247" s="86" t="s">
        <v>1748</v>
      </c>
      <c r="D247" s="86" t="str">
        <f t="shared" si="41"/>
        <v>4</v>
      </c>
      <c r="E247" s="86" t="s">
        <v>1670</v>
      </c>
      <c r="F247" s="86" t="str">
        <f t="shared" si="42"/>
        <v>CL</v>
      </c>
      <c r="G247" s="86">
        <v>7</v>
      </c>
      <c r="H247" s="86">
        <v>0</v>
      </c>
      <c r="I247" s="86">
        <v>15</v>
      </c>
      <c r="J247" s="86">
        <v>9.5</v>
      </c>
      <c r="K247" s="86">
        <v>15</v>
      </c>
      <c r="L247" s="86">
        <v>15</v>
      </c>
      <c r="M247" s="86">
        <v>4.5</v>
      </c>
      <c r="N247" s="86">
        <v>4.5</v>
      </c>
      <c r="O247" s="86"/>
      <c r="P247" s="86"/>
      <c r="Q247" s="86"/>
      <c r="R247" s="86"/>
      <c r="S247" s="86">
        <v>0.54</v>
      </c>
      <c r="T247" s="86">
        <v>0.56000000000000005</v>
      </c>
      <c r="U247" s="86">
        <f>AVERAGE(S247:T247)</f>
        <v>0.55000000000000004</v>
      </c>
      <c r="V247" s="86">
        <v>0.59</v>
      </c>
      <c r="W247" s="86">
        <f t="shared" si="47"/>
        <v>1.6025301443006683</v>
      </c>
      <c r="X247" s="86">
        <f t="shared" si="47"/>
        <v>2.0279119780664363</v>
      </c>
      <c r="Y247" s="86">
        <v>8</v>
      </c>
      <c r="Z247" s="86">
        <v>7</v>
      </c>
      <c r="AA247" s="86">
        <v>6</v>
      </c>
      <c r="AB247" s="86">
        <v>7</v>
      </c>
      <c r="AC247" s="86">
        <v>7</v>
      </c>
      <c r="AD247" s="86"/>
      <c r="AE247" s="86">
        <v>9</v>
      </c>
      <c r="AF247" s="86">
        <v>4</v>
      </c>
      <c r="AG247" s="86"/>
      <c r="AH247" s="86"/>
    </row>
    <row r="248" spans="1:34" x14ac:dyDescent="0.2">
      <c r="A248" s="87">
        <v>42600</v>
      </c>
      <c r="B248" s="86">
        <v>231</v>
      </c>
      <c r="C248" s="86" t="s">
        <v>1748</v>
      </c>
      <c r="D248" s="86" t="str">
        <f t="shared" si="41"/>
        <v>4</v>
      </c>
      <c r="E248" s="86" t="s">
        <v>1670</v>
      </c>
      <c r="F248" s="86" t="str">
        <f t="shared" si="42"/>
        <v>CL</v>
      </c>
      <c r="G248" s="86"/>
      <c r="H248" s="86"/>
      <c r="I248" s="86">
        <v>15</v>
      </c>
      <c r="J248" s="86">
        <v>5.5</v>
      </c>
      <c r="K248" s="86">
        <v>15</v>
      </c>
      <c r="L248" s="86">
        <v>13</v>
      </c>
      <c r="M248" s="86">
        <v>4.5</v>
      </c>
      <c r="N248" s="86">
        <v>4.5</v>
      </c>
      <c r="O248" s="86"/>
      <c r="P248" s="86"/>
      <c r="Q248" s="86"/>
      <c r="R248" s="86"/>
      <c r="S248" s="86">
        <v>0.53</v>
      </c>
      <c r="T248" s="86">
        <v>0.54</v>
      </c>
      <c r="U248" s="86">
        <f>AVERAGE(S248:T248)</f>
        <v>0.53500000000000003</v>
      </c>
      <c r="V248" s="86">
        <v>0.54</v>
      </c>
      <c r="W248" s="86">
        <f t="shared" si="47"/>
        <v>1.4606142629224268</v>
      </c>
      <c r="X248" s="86">
        <f t="shared" si="47"/>
        <v>1.506895717968777</v>
      </c>
      <c r="Y248" s="86">
        <v>7</v>
      </c>
      <c r="Z248" s="86">
        <v>6</v>
      </c>
      <c r="AA248" s="86">
        <v>2</v>
      </c>
      <c r="AB248" s="86">
        <v>6</v>
      </c>
      <c r="AC248" s="86">
        <v>5</v>
      </c>
      <c r="AD248" s="86"/>
      <c r="AE248" s="86">
        <v>8</v>
      </c>
      <c r="AF248" s="86">
        <v>0</v>
      </c>
      <c r="AG248" s="86"/>
      <c r="AH248" s="86"/>
    </row>
    <row r="249" spans="1:34" x14ac:dyDescent="0.2">
      <c r="A249" s="87">
        <v>42538</v>
      </c>
      <c r="B249" s="86">
        <v>169</v>
      </c>
      <c r="C249" s="86" t="s">
        <v>1749</v>
      </c>
      <c r="D249" s="86" t="str">
        <f t="shared" si="41"/>
        <v>4</v>
      </c>
      <c r="E249" s="86" t="s">
        <v>1670</v>
      </c>
      <c r="F249" s="86" t="str">
        <f t="shared" si="42"/>
        <v>CT</v>
      </c>
      <c r="G249" s="86">
        <v>11.5</v>
      </c>
      <c r="H249" s="86">
        <v>2.5</v>
      </c>
      <c r="I249" s="86">
        <v>10.5</v>
      </c>
      <c r="J249" s="86">
        <v>10</v>
      </c>
      <c r="K249" s="86">
        <v>2</v>
      </c>
      <c r="L249" s="86">
        <v>2</v>
      </c>
      <c r="M249" s="86"/>
      <c r="N249" s="86"/>
      <c r="O249" s="86"/>
      <c r="P249" s="86"/>
      <c r="Q249" s="86"/>
      <c r="R249" s="86"/>
      <c r="S249" s="86"/>
      <c r="T249" s="86"/>
      <c r="U249" s="86"/>
      <c r="V249" s="86"/>
      <c r="W249" s="86"/>
      <c r="X249" s="86"/>
      <c r="Y249" s="86"/>
      <c r="Z249" s="86"/>
      <c r="AA249" s="86"/>
      <c r="AB249" s="86"/>
      <c r="AC249" s="86"/>
      <c r="AD249" s="86"/>
      <c r="AE249" s="86"/>
      <c r="AF249" s="86"/>
      <c r="AG249" s="86"/>
      <c r="AH249" s="86"/>
    </row>
    <row r="250" spans="1:34" x14ac:dyDescent="0.2">
      <c r="A250" s="87">
        <v>42546</v>
      </c>
      <c r="B250" s="86">
        <v>177</v>
      </c>
      <c r="C250" s="86" t="s">
        <v>1749</v>
      </c>
      <c r="D250" s="86" t="str">
        <f t="shared" si="41"/>
        <v>4</v>
      </c>
      <c r="E250" s="86" t="s">
        <v>1670</v>
      </c>
      <c r="F250" s="86" t="str">
        <f t="shared" si="42"/>
        <v>CT</v>
      </c>
      <c r="G250" s="86">
        <v>11.5</v>
      </c>
      <c r="H250" s="86">
        <v>2.5</v>
      </c>
      <c r="I250" s="86">
        <v>10.5</v>
      </c>
      <c r="J250" s="86">
        <v>10</v>
      </c>
      <c r="K250" s="86">
        <v>4</v>
      </c>
      <c r="L250" s="86">
        <v>4</v>
      </c>
      <c r="M250" s="86"/>
      <c r="N250" s="86"/>
      <c r="O250" s="86"/>
      <c r="P250" s="86"/>
      <c r="Q250" s="86"/>
      <c r="R250" s="86"/>
      <c r="S250" s="86"/>
      <c r="T250" s="86"/>
      <c r="U250" s="86"/>
      <c r="V250" s="86"/>
      <c r="W250" s="86"/>
      <c r="X250" s="86"/>
      <c r="Y250" s="86"/>
      <c r="Z250" s="86"/>
      <c r="AA250" s="86"/>
      <c r="AB250" s="86"/>
      <c r="AC250" s="86"/>
      <c r="AD250" s="86"/>
      <c r="AE250" s="86"/>
      <c r="AF250" s="86"/>
      <c r="AG250" s="86"/>
      <c r="AH250" s="86"/>
    </row>
    <row r="251" spans="1:34" x14ac:dyDescent="0.2">
      <c r="A251" s="87">
        <v>42552</v>
      </c>
      <c r="B251" s="86">
        <v>183</v>
      </c>
      <c r="C251" s="86" t="s">
        <v>1749</v>
      </c>
      <c r="D251" s="86" t="str">
        <f t="shared" si="41"/>
        <v>4</v>
      </c>
      <c r="E251" s="86" t="s">
        <v>1670</v>
      </c>
      <c r="F251" s="86" t="str">
        <f t="shared" si="42"/>
        <v>CT</v>
      </c>
      <c r="G251" s="86"/>
      <c r="H251" s="86"/>
      <c r="I251" s="86"/>
      <c r="J251" s="86"/>
      <c r="K251" s="86"/>
      <c r="L251" s="86"/>
      <c r="M251" s="86"/>
      <c r="N251" s="86"/>
      <c r="O251" s="86"/>
      <c r="P251" s="86"/>
      <c r="Q251" s="86"/>
      <c r="R251" s="86"/>
      <c r="S251" s="86"/>
      <c r="T251" s="86"/>
      <c r="U251" s="86"/>
      <c r="V251" s="86"/>
      <c r="W251" s="86"/>
      <c r="X251" s="86"/>
      <c r="Y251" s="86">
        <v>10</v>
      </c>
      <c r="Z251" s="86"/>
      <c r="AA251" s="86"/>
      <c r="AB251" s="86">
        <v>10</v>
      </c>
      <c r="AC251" s="86">
        <v>10</v>
      </c>
      <c r="AD251" s="86"/>
      <c r="AE251" s="86">
        <v>10</v>
      </c>
      <c r="AF251" s="86"/>
      <c r="AG251" s="86"/>
      <c r="AH251" s="86"/>
    </row>
    <row r="252" spans="1:34" x14ac:dyDescent="0.2">
      <c r="A252" s="87">
        <v>42557</v>
      </c>
      <c r="B252" s="86">
        <v>188</v>
      </c>
      <c r="C252" s="86" t="s">
        <v>1749</v>
      </c>
      <c r="D252" s="86" t="str">
        <f t="shared" si="41"/>
        <v>4</v>
      </c>
      <c r="E252" s="86" t="s">
        <v>1670</v>
      </c>
      <c r="F252" s="86" t="str">
        <f t="shared" si="42"/>
        <v>CT</v>
      </c>
      <c r="G252" s="86">
        <v>11.5</v>
      </c>
      <c r="H252" s="86">
        <v>2.5</v>
      </c>
      <c r="I252" s="86">
        <v>10.5</v>
      </c>
      <c r="J252" s="86">
        <v>9.5</v>
      </c>
      <c r="K252" s="86">
        <v>6.5</v>
      </c>
      <c r="L252" s="86">
        <v>6.5</v>
      </c>
      <c r="M252" s="86"/>
      <c r="N252" s="86"/>
      <c r="O252" s="86"/>
      <c r="P252" s="86"/>
      <c r="Q252" s="86"/>
      <c r="R252" s="86"/>
      <c r="S252" s="86">
        <v>0.46</v>
      </c>
      <c r="T252" s="86">
        <v>0.48</v>
      </c>
      <c r="U252" s="86">
        <f>AVERAGE(S252:T252)</f>
        <v>0.47</v>
      </c>
      <c r="V252" s="86">
        <v>0.51</v>
      </c>
      <c r="W252" s="86">
        <f>11.898*(U252^(3.3534))</f>
        <v>0.94599081871535851</v>
      </c>
      <c r="X252" s="86">
        <f>11.898*(V252^(3.3534))</f>
        <v>1.2440556074631184</v>
      </c>
      <c r="Y252" s="86">
        <v>10</v>
      </c>
      <c r="Z252" s="86">
        <v>10</v>
      </c>
      <c r="AA252" s="86"/>
      <c r="AB252" s="86">
        <v>10</v>
      </c>
      <c r="AC252" s="86">
        <v>10</v>
      </c>
      <c r="AD252" s="86"/>
      <c r="AE252" s="86">
        <v>10</v>
      </c>
      <c r="AF252" s="86"/>
      <c r="AG252" s="86">
        <v>10</v>
      </c>
      <c r="AH252" s="86"/>
    </row>
    <row r="253" spans="1:34" x14ac:dyDescent="0.2">
      <c r="A253" s="87">
        <v>42563</v>
      </c>
      <c r="B253" s="86">
        <v>194</v>
      </c>
      <c r="C253" s="86" t="s">
        <v>1749</v>
      </c>
      <c r="D253" s="86" t="str">
        <f t="shared" si="41"/>
        <v>4</v>
      </c>
      <c r="E253" s="86" t="s">
        <v>1670</v>
      </c>
      <c r="F253" s="86" t="str">
        <f t="shared" si="42"/>
        <v>CT</v>
      </c>
      <c r="G253" s="86"/>
      <c r="H253" s="86"/>
      <c r="I253" s="86"/>
      <c r="J253" s="86"/>
      <c r="K253" s="86"/>
      <c r="L253" s="86"/>
      <c r="M253" s="86"/>
      <c r="N253" s="86"/>
      <c r="O253" s="86"/>
      <c r="P253" s="86"/>
      <c r="Q253" s="86"/>
      <c r="R253" s="86"/>
      <c r="S253" s="86"/>
      <c r="T253" s="86"/>
      <c r="U253" s="86"/>
      <c r="V253" s="86"/>
      <c r="W253" s="86"/>
      <c r="X253" s="86"/>
      <c r="Y253" s="86">
        <v>10</v>
      </c>
      <c r="Z253" s="86">
        <v>10</v>
      </c>
      <c r="AA253" s="86"/>
      <c r="AB253" s="86">
        <v>10</v>
      </c>
      <c r="AC253" s="86">
        <v>10</v>
      </c>
      <c r="AD253" s="86"/>
      <c r="AE253" s="86">
        <v>10</v>
      </c>
      <c r="AF253" s="86"/>
      <c r="AG253" s="86">
        <v>10</v>
      </c>
      <c r="AH253" s="86"/>
    </row>
    <row r="254" spans="1:34" x14ac:dyDescent="0.2">
      <c r="A254" s="87">
        <v>42567</v>
      </c>
      <c r="B254" s="86">
        <v>198</v>
      </c>
      <c r="C254" s="86" t="s">
        <v>1749</v>
      </c>
      <c r="D254" s="86" t="str">
        <f t="shared" si="41"/>
        <v>4</v>
      </c>
      <c r="E254" s="86" t="s">
        <v>1670</v>
      </c>
      <c r="F254" s="86" t="str">
        <f t="shared" si="42"/>
        <v>CT</v>
      </c>
      <c r="G254" s="86">
        <v>11.5</v>
      </c>
      <c r="H254" s="86">
        <v>2.5</v>
      </c>
      <c r="I254" s="86">
        <v>10.5</v>
      </c>
      <c r="J254" s="86">
        <v>9.5</v>
      </c>
      <c r="K254" s="86">
        <v>9.5</v>
      </c>
      <c r="L254" s="86">
        <v>9.5</v>
      </c>
      <c r="M254" s="86"/>
      <c r="N254" s="86"/>
      <c r="O254" s="86"/>
      <c r="P254" s="86"/>
      <c r="Q254" s="86"/>
      <c r="R254" s="86"/>
      <c r="S254" s="86">
        <v>0.5</v>
      </c>
      <c r="T254" s="86">
        <v>0.52</v>
      </c>
      <c r="U254" s="86">
        <f>AVERAGE(S254:T254)</f>
        <v>0.51</v>
      </c>
      <c r="V254" s="86">
        <v>0.53</v>
      </c>
      <c r="W254" s="86">
        <f>11.898*(U254^(3.3534))</f>
        <v>1.2440556074631184</v>
      </c>
      <c r="X254" s="86">
        <f>11.898*(V254^(3.3534))</f>
        <v>1.4153396250219665</v>
      </c>
      <c r="Y254" s="86">
        <v>9</v>
      </c>
      <c r="Z254" s="86">
        <v>8</v>
      </c>
      <c r="AA254" s="86"/>
      <c r="AB254" s="86">
        <v>8</v>
      </c>
      <c r="AC254" s="86">
        <v>8</v>
      </c>
      <c r="AD254" s="86"/>
      <c r="AE254" s="86">
        <v>9</v>
      </c>
      <c r="AF254" s="86">
        <v>9</v>
      </c>
      <c r="AG254" s="86"/>
      <c r="AH254" s="86"/>
    </row>
    <row r="255" spans="1:34" x14ac:dyDescent="0.2">
      <c r="A255" s="87">
        <v>42573</v>
      </c>
      <c r="B255" s="86">
        <v>204</v>
      </c>
      <c r="C255" s="86" t="s">
        <v>1749</v>
      </c>
      <c r="D255" s="86" t="str">
        <f t="shared" si="41"/>
        <v>4</v>
      </c>
      <c r="E255" s="86" t="s">
        <v>1670</v>
      </c>
      <c r="F255" s="86" t="str">
        <f t="shared" si="42"/>
        <v>CT</v>
      </c>
      <c r="G255" s="86">
        <v>11.5</v>
      </c>
      <c r="H255" s="86">
        <v>2.5</v>
      </c>
      <c r="I255" s="86">
        <v>10.5</v>
      </c>
      <c r="J255" s="86">
        <v>9.5</v>
      </c>
      <c r="K255" s="86">
        <v>9.5</v>
      </c>
      <c r="L255" s="86">
        <v>9.5</v>
      </c>
      <c r="M255" s="86"/>
      <c r="N255" s="86"/>
      <c r="O255" s="86"/>
      <c r="P255" s="86"/>
      <c r="Q255" s="86"/>
      <c r="R255" s="86"/>
      <c r="S255" s="86">
        <v>0.5</v>
      </c>
      <c r="T255" s="86">
        <v>0.54</v>
      </c>
      <c r="U255" s="86">
        <f>AVERAGE(S255:T255)</f>
        <v>0.52</v>
      </c>
      <c r="V255" s="86">
        <v>0.49</v>
      </c>
      <c r="W255" s="86">
        <f>11.898*(U255^(3.3534))</f>
        <v>1.3277599882279214</v>
      </c>
      <c r="X255" s="86">
        <f>11.898*(V255^(3.3534))</f>
        <v>1.0878712496986978</v>
      </c>
      <c r="Y255" s="86">
        <v>8</v>
      </c>
      <c r="Z255" s="86">
        <v>8</v>
      </c>
      <c r="AA255" s="86"/>
      <c r="AB255" s="86">
        <v>8</v>
      </c>
      <c r="AC255" s="86">
        <v>9</v>
      </c>
      <c r="AD255" s="86"/>
      <c r="AE255" s="86">
        <v>9</v>
      </c>
      <c r="AF255" s="86">
        <v>9</v>
      </c>
      <c r="AG255" s="86">
        <v>9</v>
      </c>
      <c r="AH255" s="86"/>
    </row>
    <row r="256" spans="1:34" x14ac:dyDescent="0.2">
      <c r="A256" s="87">
        <v>42578</v>
      </c>
      <c r="B256" s="86">
        <v>209</v>
      </c>
      <c r="C256" s="86" t="s">
        <v>1749</v>
      </c>
      <c r="D256" s="86" t="str">
        <f t="shared" si="41"/>
        <v>4</v>
      </c>
      <c r="E256" s="86" t="s">
        <v>1670</v>
      </c>
      <c r="F256" s="86" t="str">
        <f t="shared" si="42"/>
        <v>CT</v>
      </c>
      <c r="G256" s="86">
        <v>11.5</v>
      </c>
      <c r="H256" s="86">
        <v>2.5</v>
      </c>
      <c r="I256" s="86">
        <v>10.5</v>
      </c>
      <c r="J256" s="86">
        <v>9.5</v>
      </c>
      <c r="K256" s="86">
        <v>9.5</v>
      </c>
      <c r="L256" s="86">
        <v>9.5</v>
      </c>
      <c r="M256" s="86"/>
      <c r="N256" s="86"/>
      <c r="O256" s="86"/>
      <c r="P256" s="86"/>
      <c r="Q256" s="86"/>
      <c r="R256" s="86"/>
      <c r="S256" s="86"/>
      <c r="T256" s="86"/>
      <c r="U256" s="86"/>
      <c r="V256" s="86"/>
      <c r="W256" s="86"/>
      <c r="X256" s="86"/>
      <c r="Y256" s="86">
        <v>8</v>
      </c>
      <c r="Z256" s="86">
        <v>8</v>
      </c>
      <c r="AA256" s="86"/>
      <c r="AB256" s="86">
        <v>7</v>
      </c>
      <c r="AC256" s="86">
        <v>9</v>
      </c>
      <c r="AD256" s="86"/>
      <c r="AE256" s="86">
        <v>8</v>
      </c>
      <c r="AF256" s="86">
        <v>6</v>
      </c>
      <c r="AG256" s="86">
        <v>7</v>
      </c>
      <c r="AH256" s="86"/>
    </row>
    <row r="257" spans="1:34" x14ac:dyDescent="0.2">
      <c r="A257" s="87">
        <v>42587</v>
      </c>
      <c r="B257" s="86">
        <v>218</v>
      </c>
      <c r="C257" s="86" t="s">
        <v>1749</v>
      </c>
      <c r="D257" s="86" t="str">
        <f t="shared" si="41"/>
        <v>4</v>
      </c>
      <c r="E257" s="86" t="s">
        <v>1670</v>
      </c>
      <c r="F257" s="86" t="str">
        <f t="shared" si="42"/>
        <v>CT</v>
      </c>
      <c r="G257" s="86">
        <v>11.5</v>
      </c>
      <c r="H257" s="86">
        <v>2</v>
      </c>
      <c r="I257" s="86">
        <v>10.5</v>
      </c>
      <c r="J257" s="86">
        <v>9</v>
      </c>
      <c r="K257" s="86">
        <v>9.5</v>
      </c>
      <c r="L257" s="86">
        <v>9.5</v>
      </c>
      <c r="M257" s="86"/>
      <c r="N257" s="86"/>
      <c r="O257" s="86"/>
      <c r="P257" s="86"/>
      <c r="Q257" s="86"/>
      <c r="R257" s="86"/>
      <c r="S257" s="86">
        <v>0.5</v>
      </c>
      <c r="T257" s="86">
        <v>0.53</v>
      </c>
      <c r="U257" s="86">
        <f>AVERAGE(S257:T257)</f>
        <v>0.51500000000000001</v>
      </c>
      <c r="V257" s="86">
        <v>0.51</v>
      </c>
      <c r="W257" s="86">
        <f t="shared" ref="W257:X259" si="48">11.898*(U257^(3.3534))</f>
        <v>1.2854296891723416</v>
      </c>
      <c r="X257" s="86">
        <f t="shared" si="48"/>
        <v>1.2440556074631184</v>
      </c>
      <c r="Y257" s="86">
        <v>8</v>
      </c>
      <c r="Z257" s="86">
        <v>7</v>
      </c>
      <c r="AA257" s="86"/>
      <c r="AB257" s="86">
        <v>7</v>
      </c>
      <c r="AC257" s="86">
        <v>8</v>
      </c>
      <c r="AD257" s="86"/>
      <c r="AE257" s="86">
        <v>8</v>
      </c>
      <c r="AF257" s="86">
        <v>8</v>
      </c>
      <c r="AG257" s="86">
        <v>7</v>
      </c>
      <c r="AH257" s="86"/>
    </row>
    <row r="258" spans="1:34" x14ac:dyDescent="0.2">
      <c r="A258" s="87">
        <v>42594</v>
      </c>
      <c r="B258" s="86">
        <v>225</v>
      </c>
      <c r="C258" s="86" t="s">
        <v>1749</v>
      </c>
      <c r="D258" s="86" t="str">
        <f t="shared" si="41"/>
        <v>4</v>
      </c>
      <c r="E258" s="86" t="s">
        <v>1670</v>
      </c>
      <c r="F258" s="86" t="str">
        <f t="shared" si="42"/>
        <v>CT</v>
      </c>
      <c r="G258" s="86">
        <v>11.5</v>
      </c>
      <c r="H258" s="86">
        <v>2</v>
      </c>
      <c r="I258" s="86">
        <v>10.5</v>
      </c>
      <c r="J258" s="86">
        <v>8</v>
      </c>
      <c r="K258" s="86">
        <v>9.5</v>
      </c>
      <c r="L258" s="86">
        <v>9.5</v>
      </c>
      <c r="M258" s="86"/>
      <c r="N258" s="86"/>
      <c r="O258" s="86"/>
      <c r="P258" s="86"/>
      <c r="Q258" s="86"/>
      <c r="R258" s="86"/>
      <c r="S258" s="86">
        <v>0.53</v>
      </c>
      <c r="T258" s="86">
        <v>0.48</v>
      </c>
      <c r="U258" s="86">
        <f>AVERAGE(S258:T258)</f>
        <v>0.505</v>
      </c>
      <c r="V258" s="86">
        <v>0.49</v>
      </c>
      <c r="W258" s="86">
        <f t="shared" si="48"/>
        <v>1.2036252002599823</v>
      </c>
      <c r="X258" s="86">
        <f t="shared" si="48"/>
        <v>1.0878712496986978</v>
      </c>
      <c r="Y258" s="86">
        <v>7</v>
      </c>
      <c r="Z258" s="86">
        <v>6</v>
      </c>
      <c r="AA258" s="86"/>
      <c r="AB258" s="86">
        <v>7</v>
      </c>
      <c r="AC258" s="86">
        <v>8</v>
      </c>
      <c r="AD258" s="86"/>
      <c r="AE258" s="86">
        <v>7</v>
      </c>
      <c r="AF258" s="86">
        <v>6</v>
      </c>
      <c r="AG258" s="86">
        <v>5</v>
      </c>
      <c r="AH258" s="86"/>
    </row>
    <row r="259" spans="1:34" x14ac:dyDescent="0.2">
      <c r="A259" s="87">
        <v>42600</v>
      </c>
      <c r="B259" s="86">
        <v>231</v>
      </c>
      <c r="C259" s="86" t="s">
        <v>1749</v>
      </c>
      <c r="D259" s="86" t="str">
        <f t="shared" si="41"/>
        <v>4</v>
      </c>
      <c r="E259" s="86" t="s">
        <v>1670</v>
      </c>
      <c r="F259" s="86" t="str">
        <f t="shared" si="42"/>
        <v>CT</v>
      </c>
      <c r="G259" s="86">
        <v>11.5</v>
      </c>
      <c r="H259" s="86">
        <v>0</v>
      </c>
      <c r="I259" s="86">
        <v>10.5</v>
      </c>
      <c r="J259" s="86">
        <v>4</v>
      </c>
      <c r="K259" s="86">
        <v>9.5</v>
      </c>
      <c r="L259" s="86">
        <v>7</v>
      </c>
      <c r="M259" s="86"/>
      <c r="N259" s="86"/>
      <c r="O259" s="86"/>
      <c r="P259" s="86"/>
      <c r="Q259" s="86"/>
      <c r="R259" s="86"/>
      <c r="S259" s="86">
        <v>0.48</v>
      </c>
      <c r="T259" s="86">
        <v>0.49</v>
      </c>
      <c r="U259" s="86">
        <f>AVERAGE(S259:T259)</f>
        <v>0.48499999999999999</v>
      </c>
      <c r="V259" s="86">
        <v>0.51</v>
      </c>
      <c r="W259" s="86">
        <f t="shared" si="48"/>
        <v>1.0510909839652229</v>
      </c>
      <c r="X259" s="86">
        <f t="shared" si="48"/>
        <v>1.2440556074631184</v>
      </c>
      <c r="Y259" s="86">
        <v>5</v>
      </c>
      <c r="Z259" s="86">
        <v>5</v>
      </c>
      <c r="AA259" s="86"/>
      <c r="AB259" s="86">
        <v>5</v>
      </c>
      <c r="AC259" s="86">
        <v>4</v>
      </c>
      <c r="AD259" s="86"/>
      <c r="AE259" s="86">
        <v>5</v>
      </c>
      <c r="AF259" s="86">
        <v>2</v>
      </c>
      <c r="AG259" s="86">
        <v>3</v>
      </c>
      <c r="AH259" s="86"/>
    </row>
    <row r="260" spans="1:34" x14ac:dyDescent="0.2">
      <c r="A260" s="87">
        <v>42538</v>
      </c>
      <c r="B260" s="86">
        <v>169</v>
      </c>
      <c r="C260" s="86" t="s">
        <v>1750</v>
      </c>
      <c r="D260" s="86" t="str">
        <f t="shared" ref="D260:D323" si="49">LEFT(C260,1)</f>
        <v>4</v>
      </c>
      <c r="E260" s="86" t="s">
        <v>1670</v>
      </c>
      <c r="F260" s="86" t="str">
        <f t="shared" ref="F260:F323" si="50">RIGHT(C260,2)</f>
        <v>SH</v>
      </c>
      <c r="G260" s="86">
        <v>16</v>
      </c>
      <c r="H260" s="86">
        <v>7</v>
      </c>
      <c r="I260" s="86">
        <v>14</v>
      </c>
      <c r="J260" s="86">
        <v>13</v>
      </c>
      <c r="K260" s="86">
        <v>6.5</v>
      </c>
      <c r="L260" s="86">
        <v>6.5</v>
      </c>
      <c r="M260" s="86"/>
      <c r="N260" s="86"/>
      <c r="O260" s="86"/>
      <c r="P260" s="86"/>
      <c r="Q260" s="86"/>
      <c r="R260" s="86"/>
      <c r="S260" s="86"/>
      <c r="T260" s="86"/>
      <c r="U260" s="86"/>
      <c r="V260" s="86"/>
      <c r="W260" s="86"/>
      <c r="X260" s="86"/>
      <c r="Y260" s="86"/>
      <c r="Z260" s="86"/>
      <c r="AA260" s="86"/>
      <c r="AB260" s="86"/>
      <c r="AC260" s="86"/>
      <c r="AD260" s="86"/>
      <c r="AE260" s="86"/>
      <c r="AF260" s="86"/>
      <c r="AG260" s="86"/>
      <c r="AH260" s="86"/>
    </row>
    <row r="261" spans="1:34" x14ac:dyDescent="0.2">
      <c r="A261" s="87">
        <v>42546</v>
      </c>
      <c r="B261" s="86">
        <v>177</v>
      </c>
      <c r="C261" s="86" t="s">
        <v>1750</v>
      </c>
      <c r="D261" s="86" t="str">
        <f t="shared" si="49"/>
        <v>4</v>
      </c>
      <c r="E261" s="86" t="s">
        <v>1670</v>
      </c>
      <c r="F261" s="86" t="str">
        <f t="shared" si="50"/>
        <v>SH</v>
      </c>
      <c r="G261" s="86">
        <v>16</v>
      </c>
      <c r="H261" s="86">
        <v>7</v>
      </c>
      <c r="I261" s="86">
        <v>14</v>
      </c>
      <c r="J261" s="86">
        <v>13</v>
      </c>
      <c r="K261" s="86">
        <v>9.5</v>
      </c>
      <c r="L261" s="86">
        <v>9.5</v>
      </c>
      <c r="M261" s="86"/>
      <c r="N261" s="86"/>
      <c r="O261" s="86"/>
      <c r="P261" s="86"/>
      <c r="Q261" s="86"/>
      <c r="R261" s="86"/>
      <c r="S261" s="86"/>
      <c r="T261" s="86"/>
      <c r="U261" s="86"/>
      <c r="V261" s="86"/>
      <c r="W261" s="86"/>
      <c r="X261" s="86"/>
      <c r="Y261" s="86"/>
      <c r="Z261" s="86"/>
      <c r="AA261" s="86"/>
      <c r="AB261" s="86"/>
      <c r="AC261" s="86"/>
      <c r="AD261" s="86"/>
      <c r="AE261" s="86"/>
      <c r="AF261" s="86"/>
      <c r="AG261" s="86"/>
      <c r="AH261" s="86"/>
    </row>
    <row r="262" spans="1:34" x14ac:dyDescent="0.2">
      <c r="A262" s="87">
        <v>42552</v>
      </c>
      <c r="B262" s="86">
        <v>183</v>
      </c>
      <c r="C262" s="86" t="s">
        <v>1750</v>
      </c>
      <c r="D262" s="86" t="str">
        <f t="shared" si="49"/>
        <v>4</v>
      </c>
      <c r="E262" s="86" t="s">
        <v>1670</v>
      </c>
      <c r="F262" s="86" t="str">
        <f t="shared" si="50"/>
        <v>SH</v>
      </c>
      <c r="G262" s="86"/>
      <c r="H262" s="86"/>
      <c r="I262" s="86"/>
      <c r="J262" s="86"/>
      <c r="K262" s="86"/>
      <c r="L262" s="86"/>
      <c r="M262" s="86"/>
      <c r="N262" s="86"/>
      <c r="O262" s="86"/>
      <c r="P262" s="86"/>
      <c r="Q262" s="86"/>
      <c r="R262" s="86"/>
      <c r="S262" s="86"/>
      <c r="T262" s="86"/>
      <c r="U262" s="86"/>
      <c r="V262" s="86"/>
      <c r="W262" s="86"/>
      <c r="X262" s="86"/>
      <c r="Y262" s="86">
        <v>10</v>
      </c>
      <c r="Z262" s="86">
        <v>10</v>
      </c>
      <c r="AA262" s="86"/>
      <c r="AB262" s="86">
        <v>10</v>
      </c>
      <c r="AC262" s="86">
        <v>10</v>
      </c>
      <c r="AD262" s="86"/>
      <c r="AE262" s="86"/>
      <c r="AF262" s="86">
        <v>10</v>
      </c>
      <c r="AG262" s="86"/>
      <c r="AH262" s="86">
        <v>10</v>
      </c>
    </row>
    <row r="263" spans="1:34" x14ac:dyDescent="0.2">
      <c r="A263" s="87">
        <v>42557</v>
      </c>
      <c r="B263" s="86">
        <v>188</v>
      </c>
      <c r="C263" s="86" t="s">
        <v>1750</v>
      </c>
      <c r="D263" s="86" t="str">
        <f t="shared" si="49"/>
        <v>4</v>
      </c>
      <c r="E263" s="86" t="s">
        <v>1670</v>
      </c>
      <c r="F263" s="86" t="str">
        <f t="shared" si="50"/>
        <v>SH</v>
      </c>
      <c r="G263" s="86">
        <v>16</v>
      </c>
      <c r="H263" s="86">
        <v>7</v>
      </c>
      <c r="I263" s="86">
        <v>14</v>
      </c>
      <c r="J263" s="86">
        <v>13</v>
      </c>
      <c r="K263" s="86">
        <v>13</v>
      </c>
      <c r="L263" s="86">
        <v>13</v>
      </c>
      <c r="M263" s="86"/>
      <c r="N263" s="86"/>
      <c r="O263" s="86"/>
      <c r="P263" s="86"/>
      <c r="Q263" s="86"/>
      <c r="R263" s="86"/>
      <c r="S263" s="86">
        <v>0.49</v>
      </c>
      <c r="T263" s="86">
        <v>0.51</v>
      </c>
      <c r="U263" s="86">
        <f>AVERAGE(S263:T263)</f>
        <v>0.5</v>
      </c>
      <c r="V263" s="86">
        <v>0.52</v>
      </c>
      <c r="W263" s="86">
        <f>11.898*(U263^(3.3534))</f>
        <v>1.1641259681057374</v>
      </c>
      <c r="X263" s="86">
        <f>11.898*(V263^(3.3534))</f>
        <v>1.3277599882279214</v>
      </c>
      <c r="Y263" s="86">
        <v>10</v>
      </c>
      <c r="Z263" s="86">
        <v>10</v>
      </c>
      <c r="AA263" s="86"/>
      <c r="AB263" s="86">
        <v>10</v>
      </c>
      <c r="AC263" s="86">
        <v>10</v>
      </c>
      <c r="AD263" s="86"/>
      <c r="AE263" s="86"/>
      <c r="AF263" s="86">
        <v>8</v>
      </c>
      <c r="AG263" s="86"/>
      <c r="AH263" s="86"/>
    </row>
    <row r="264" spans="1:34" x14ac:dyDescent="0.2">
      <c r="A264" s="87">
        <v>42563</v>
      </c>
      <c r="B264" s="86">
        <v>194</v>
      </c>
      <c r="C264" s="86" t="s">
        <v>1750</v>
      </c>
      <c r="D264" s="86" t="str">
        <f t="shared" si="49"/>
        <v>4</v>
      </c>
      <c r="E264" s="86" t="s">
        <v>1670</v>
      </c>
      <c r="F264" s="86" t="str">
        <f t="shared" si="50"/>
        <v>SH</v>
      </c>
      <c r="G264" s="86"/>
      <c r="H264" s="86"/>
      <c r="I264" s="86"/>
      <c r="J264" s="86"/>
      <c r="K264" s="86"/>
      <c r="L264" s="86"/>
      <c r="M264" s="86"/>
      <c r="N264" s="86"/>
      <c r="O264" s="86"/>
      <c r="P264" s="86"/>
      <c r="Q264" s="86"/>
      <c r="R264" s="86"/>
      <c r="S264" s="86"/>
      <c r="T264" s="86"/>
      <c r="U264" s="86"/>
      <c r="V264" s="86"/>
      <c r="W264" s="86"/>
      <c r="X264" s="86"/>
      <c r="Y264" s="86">
        <v>10</v>
      </c>
      <c r="Z264" s="86"/>
      <c r="AA264" s="86"/>
      <c r="AB264" s="86">
        <v>10</v>
      </c>
      <c r="AC264" s="86">
        <v>10</v>
      </c>
      <c r="AD264" s="86"/>
      <c r="AE264" s="86">
        <v>10</v>
      </c>
      <c r="AF264" s="86">
        <v>8</v>
      </c>
      <c r="AG264" s="86"/>
      <c r="AH264" s="86">
        <v>10</v>
      </c>
    </row>
    <row r="265" spans="1:34" x14ac:dyDescent="0.2">
      <c r="A265" s="87">
        <v>42567</v>
      </c>
      <c r="B265" s="86">
        <v>198</v>
      </c>
      <c r="C265" s="86" t="s">
        <v>1750</v>
      </c>
      <c r="D265" s="86" t="str">
        <f t="shared" si="49"/>
        <v>4</v>
      </c>
      <c r="E265" s="86" t="s">
        <v>1670</v>
      </c>
      <c r="F265" s="86" t="str">
        <f t="shared" si="50"/>
        <v>SH</v>
      </c>
      <c r="G265" s="86">
        <v>16</v>
      </c>
      <c r="H265" s="86">
        <v>7</v>
      </c>
      <c r="I265" s="86">
        <v>14</v>
      </c>
      <c r="J265" s="86">
        <v>13</v>
      </c>
      <c r="K265" s="86">
        <v>17</v>
      </c>
      <c r="L265" s="86">
        <v>17</v>
      </c>
      <c r="M265" s="86"/>
      <c r="N265" s="86"/>
      <c r="O265" s="86"/>
      <c r="P265" s="86"/>
      <c r="Q265" s="86"/>
      <c r="R265" s="86"/>
      <c r="S265" s="86">
        <v>0.62</v>
      </c>
      <c r="T265" s="86">
        <v>0.62</v>
      </c>
      <c r="U265" s="86">
        <f>AVERAGE(S265:T265)</f>
        <v>0.62</v>
      </c>
      <c r="V265" s="86">
        <v>0.56000000000000005</v>
      </c>
      <c r="W265" s="86">
        <f>11.898*(U265^(3.3534))</f>
        <v>2.3948606941358284</v>
      </c>
      <c r="X265" s="86">
        <f>11.898*(V265^(3.3534))</f>
        <v>1.7023454502226976</v>
      </c>
      <c r="Y265" s="86">
        <v>9</v>
      </c>
      <c r="Z265" s="86">
        <v>8</v>
      </c>
      <c r="AA265" s="86"/>
      <c r="AB265" s="86">
        <v>8</v>
      </c>
      <c r="AC265" s="86">
        <v>9</v>
      </c>
      <c r="AD265" s="86"/>
      <c r="AE265" s="86">
        <v>9</v>
      </c>
      <c r="AF265" s="86">
        <v>8</v>
      </c>
      <c r="AG265" s="86"/>
      <c r="AH265" s="86">
        <v>9</v>
      </c>
    </row>
    <row r="266" spans="1:34" x14ac:dyDescent="0.2">
      <c r="A266" s="87">
        <v>42573</v>
      </c>
      <c r="B266" s="86">
        <v>204</v>
      </c>
      <c r="C266" s="86" t="s">
        <v>1750</v>
      </c>
      <c r="D266" s="86" t="str">
        <f t="shared" si="49"/>
        <v>4</v>
      </c>
      <c r="E266" s="86" t="s">
        <v>1670</v>
      </c>
      <c r="F266" s="86" t="str">
        <f t="shared" si="50"/>
        <v>SH</v>
      </c>
      <c r="G266" s="86">
        <v>16</v>
      </c>
      <c r="H266" s="86">
        <v>7</v>
      </c>
      <c r="I266" s="86">
        <v>14</v>
      </c>
      <c r="J266" s="86">
        <v>13</v>
      </c>
      <c r="K266" s="86">
        <v>17</v>
      </c>
      <c r="L266" s="86">
        <v>17</v>
      </c>
      <c r="M266" s="86"/>
      <c r="N266" s="86"/>
      <c r="O266" s="86"/>
      <c r="P266" s="86"/>
      <c r="Q266" s="86"/>
      <c r="R266" s="86"/>
      <c r="S266" s="86">
        <v>0.57999999999999996</v>
      </c>
      <c r="T266" s="86">
        <v>0.57999999999999996</v>
      </c>
      <c r="U266" s="86">
        <f>AVERAGE(S266:T266)</f>
        <v>0.57999999999999996</v>
      </c>
      <c r="V266" s="86">
        <v>0.56999999999999995</v>
      </c>
      <c r="W266" s="86">
        <f>11.898*(U266^(3.3534))</f>
        <v>1.9149321834042425</v>
      </c>
      <c r="X266" s="86">
        <f>11.898*(V266^(3.3534))</f>
        <v>1.8064448430210411</v>
      </c>
      <c r="Y266" s="86">
        <v>9</v>
      </c>
      <c r="Z266" s="86">
        <v>9</v>
      </c>
      <c r="AA266" s="86"/>
      <c r="AB266" s="86">
        <v>7</v>
      </c>
      <c r="AC266" s="86">
        <v>9</v>
      </c>
      <c r="AD266" s="86"/>
      <c r="AE266" s="86">
        <v>9</v>
      </c>
      <c r="AF266" s="86">
        <v>8</v>
      </c>
      <c r="AG266" s="86"/>
      <c r="AH266" s="86">
        <v>8</v>
      </c>
    </row>
    <row r="267" spans="1:34" x14ac:dyDescent="0.2">
      <c r="A267" s="87">
        <v>42578</v>
      </c>
      <c r="B267" s="86">
        <v>209</v>
      </c>
      <c r="C267" s="86" t="s">
        <v>1750</v>
      </c>
      <c r="D267" s="86" t="str">
        <f t="shared" si="49"/>
        <v>4</v>
      </c>
      <c r="E267" s="86" t="s">
        <v>1670</v>
      </c>
      <c r="F267" s="86" t="str">
        <f t="shared" si="50"/>
        <v>SH</v>
      </c>
      <c r="G267" s="86">
        <v>16</v>
      </c>
      <c r="H267" s="86">
        <v>6.5</v>
      </c>
      <c r="I267" s="86">
        <v>14</v>
      </c>
      <c r="J267" s="86">
        <v>12.5</v>
      </c>
      <c r="K267" s="86">
        <v>17</v>
      </c>
      <c r="L267" s="86">
        <v>17</v>
      </c>
      <c r="M267" s="86"/>
      <c r="N267" s="86"/>
      <c r="O267" s="86"/>
      <c r="P267" s="86"/>
      <c r="Q267" s="86"/>
      <c r="R267" s="86"/>
      <c r="S267" s="86"/>
      <c r="T267" s="86"/>
      <c r="U267" s="86"/>
      <c r="V267" s="86"/>
      <c r="W267" s="86"/>
      <c r="X267" s="86"/>
      <c r="Y267" s="86">
        <v>9</v>
      </c>
      <c r="Z267" s="86">
        <v>8</v>
      </c>
      <c r="AA267" s="86"/>
      <c r="AB267" s="86">
        <v>8</v>
      </c>
      <c r="AC267" s="86">
        <v>9</v>
      </c>
      <c r="AD267" s="86"/>
      <c r="AE267" s="86">
        <v>9</v>
      </c>
      <c r="AF267" s="86">
        <v>8</v>
      </c>
      <c r="AG267" s="86"/>
      <c r="AH267" s="86">
        <v>6</v>
      </c>
    </row>
    <row r="268" spans="1:34" x14ac:dyDescent="0.2">
      <c r="A268" s="87">
        <v>42587</v>
      </c>
      <c r="B268" s="86">
        <v>218</v>
      </c>
      <c r="C268" s="86" t="s">
        <v>1750</v>
      </c>
      <c r="D268" s="86" t="str">
        <f t="shared" si="49"/>
        <v>4</v>
      </c>
      <c r="E268" s="86" t="s">
        <v>1670</v>
      </c>
      <c r="F268" s="86" t="str">
        <f t="shared" si="50"/>
        <v>SH</v>
      </c>
      <c r="G268" s="86">
        <v>16</v>
      </c>
      <c r="H268" s="86">
        <v>3</v>
      </c>
      <c r="I268" s="86">
        <v>14</v>
      </c>
      <c r="J268" s="86">
        <v>12</v>
      </c>
      <c r="K268" s="86">
        <v>17</v>
      </c>
      <c r="L268" s="86">
        <v>16.5</v>
      </c>
      <c r="M268" s="86">
        <v>3.5</v>
      </c>
      <c r="N268" s="86">
        <v>3.5</v>
      </c>
      <c r="O268" s="86"/>
      <c r="P268" s="86"/>
      <c r="Q268" s="86"/>
      <c r="R268" s="86"/>
      <c r="S268" s="86">
        <v>0.56000000000000005</v>
      </c>
      <c r="T268" s="86">
        <v>0.59</v>
      </c>
      <c r="U268" s="86">
        <f>AVERAGE(S268:T268)</f>
        <v>0.57499999999999996</v>
      </c>
      <c r="V268" s="86">
        <v>0.54</v>
      </c>
      <c r="W268" s="86">
        <f t="shared" ref="W268:X270" si="51">11.898*(U268^(3.3534))</f>
        <v>1.8601335031507611</v>
      </c>
      <c r="X268" s="86">
        <f t="shared" si="51"/>
        <v>1.506895717968777</v>
      </c>
      <c r="Y268" s="86">
        <v>8</v>
      </c>
      <c r="Z268" s="86">
        <v>8</v>
      </c>
      <c r="AA268" s="86"/>
      <c r="AB268" s="86">
        <v>7</v>
      </c>
      <c r="AC268" s="86">
        <v>8</v>
      </c>
      <c r="AD268" s="86"/>
      <c r="AE268" s="86">
        <v>8</v>
      </c>
      <c r="AF268" s="86">
        <v>6</v>
      </c>
      <c r="AG268" s="86"/>
      <c r="AH268" s="86">
        <v>2</v>
      </c>
    </row>
    <row r="269" spans="1:34" x14ac:dyDescent="0.2">
      <c r="A269" s="87">
        <v>42594</v>
      </c>
      <c r="B269" s="86">
        <v>225</v>
      </c>
      <c r="C269" s="86" t="s">
        <v>1750</v>
      </c>
      <c r="D269" s="86" t="str">
        <f t="shared" si="49"/>
        <v>4</v>
      </c>
      <c r="E269" s="86" t="s">
        <v>1670</v>
      </c>
      <c r="F269" s="86" t="str">
        <f t="shared" si="50"/>
        <v>SH</v>
      </c>
      <c r="G269" s="86">
        <v>16</v>
      </c>
      <c r="H269" s="86">
        <v>0</v>
      </c>
      <c r="I269" s="86">
        <v>14</v>
      </c>
      <c r="J269" s="86">
        <v>12</v>
      </c>
      <c r="K269" s="86">
        <v>17</v>
      </c>
      <c r="L269" s="86">
        <v>16</v>
      </c>
      <c r="M269" s="86">
        <v>6</v>
      </c>
      <c r="N269" s="86">
        <v>6</v>
      </c>
      <c r="O269" s="86"/>
      <c r="P269" s="86"/>
      <c r="Q269" s="86"/>
      <c r="R269" s="86"/>
      <c r="S269" s="86">
        <v>0.54</v>
      </c>
      <c r="T269" s="86">
        <v>0.6</v>
      </c>
      <c r="U269" s="86">
        <f>AVERAGE(S269:T269)</f>
        <v>0.57000000000000006</v>
      </c>
      <c r="V269" s="86">
        <v>0.54</v>
      </c>
      <c r="W269" s="86">
        <f t="shared" si="51"/>
        <v>1.806444843021042</v>
      </c>
      <c r="X269" s="86">
        <f t="shared" si="51"/>
        <v>1.506895717968777</v>
      </c>
      <c r="Y269" s="86">
        <v>8</v>
      </c>
      <c r="Z269" s="86">
        <v>8</v>
      </c>
      <c r="AA269" s="86"/>
      <c r="AB269" s="86">
        <v>6</v>
      </c>
      <c r="AC269" s="86">
        <v>6</v>
      </c>
      <c r="AD269" s="86"/>
      <c r="AE269" s="86">
        <v>9</v>
      </c>
      <c r="AF269" s="86">
        <v>6</v>
      </c>
      <c r="AG269" s="86"/>
      <c r="AH269" s="86">
        <v>1</v>
      </c>
    </row>
    <row r="270" spans="1:34" x14ac:dyDescent="0.2">
      <c r="A270" s="87">
        <v>42600</v>
      </c>
      <c r="B270" s="86">
        <v>231</v>
      </c>
      <c r="C270" s="86" t="s">
        <v>1750</v>
      </c>
      <c r="D270" s="86" t="str">
        <f t="shared" si="49"/>
        <v>4</v>
      </c>
      <c r="E270" s="86" t="s">
        <v>1670</v>
      </c>
      <c r="F270" s="86" t="str">
        <f t="shared" si="50"/>
        <v>SH</v>
      </c>
      <c r="G270" s="86"/>
      <c r="H270" s="86"/>
      <c r="I270" s="86">
        <v>14</v>
      </c>
      <c r="J270" s="86">
        <v>8.5</v>
      </c>
      <c r="K270" s="86">
        <v>17</v>
      </c>
      <c r="L270" s="86">
        <v>12</v>
      </c>
      <c r="M270" s="86">
        <v>6</v>
      </c>
      <c r="N270" s="86">
        <v>6</v>
      </c>
      <c r="O270" s="86"/>
      <c r="P270" s="86"/>
      <c r="Q270" s="86"/>
      <c r="R270" s="86"/>
      <c r="S270" s="86">
        <v>0.53</v>
      </c>
      <c r="T270" s="86">
        <v>0.53</v>
      </c>
      <c r="U270" s="86">
        <f>AVERAGE(S270:T270)</f>
        <v>0.53</v>
      </c>
      <c r="V270" s="86">
        <v>0.5</v>
      </c>
      <c r="W270" s="86">
        <f t="shared" si="51"/>
        <v>1.4153396250219665</v>
      </c>
      <c r="X270" s="86">
        <f t="shared" si="51"/>
        <v>1.1641259681057374</v>
      </c>
      <c r="Y270" s="86">
        <v>5</v>
      </c>
      <c r="Z270" s="86">
        <v>6</v>
      </c>
      <c r="AA270" s="86"/>
      <c r="AB270" s="86">
        <v>5</v>
      </c>
      <c r="AC270" s="86">
        <v>2</v>
      </c>
      <c r="AD270" s="86"/>
      <c r="AE270" s="86">
        <v>7</v>
      </c>
      <c r="AF270" s="86">
        <v>2</v>
      </c>
      <c r="AG270" s="86"/>
      <c r="AH270" s="86">
        <v>0</v>
      </c>
    </row>
    <row r="271" spans="1:34" x14ac:dyDescent="0.2">
      <c r="A271" s="87">
        <v>42538</v>
      </c>
      <c r="B271" s="86">
        <v>169</v>
      </c>
      <c r="C271" s="86" t="s">
        <v>1751</v>
      </c>
      <c r="D271" s="86" t="str">
        <f t="shared" si="49"/>
        <v>5</v>
      </c>
      <c r="E271" s="86" t="s">
        <v>1670</v>
      </c>
      <c r="F271" s="86" t="str">
        <f t="shared" si="50"/>
        <v>CL</v>
      </c>
      <c r="G271" s="86">
        <v>11</v>
      </c>
      <c r="H271" s="86">
        <v>3</v>
      </c>
      <c r="I271" s="86">
        <v>9.5</v>
      </c>
      <c r="J271" s="86">
        <v>8.5</v>
      </c>
      <c r="K271" s="86">
        <v>3</v>
      </c>
      <c r="L271" s="86">
        <v>3</v>
      </c>
      <c r="M271" s="86"/>
      <c r="N271" s="86"/>
      <c r="O271" s="86"/>
      <c r="P271" s="86"/>
      <c r="Q271" s="86"/>
      <c r="R271" s="86"/>
      <c r="S271" s="86"/>
      <c r="T271" s="86"/>
      <c r="U271" s="86"/>
      <c r="V271" s="86"/>
      <c r="W271" s="86"/>
      <c r="X271" s="86"/>
      <c r="Y271" s="86"/>
      <c r="Z271" s="86"/>
      <c r="AA271" s="86"/>
      <c r="AB271" s="86"/>
      <c r="AC271" s="86"/>
      <c r="AD271" s="86"/>
      <c r="AE271" s="86"/>
      <c r="AF271" s="86"/>
      <c r="AG271" s="86"/>
      <c r="AH271" s="86"/>
    </row>
    <row r="272" spans="1:34" x14ac:dyDescent="0.2">
      <c r="A272" s="87">
        <v>42546</v>
      </c>
      <c r="B272" s="86">
        <v>177</v>
      </c>
      <c r="C272" s="86" t="s">
        <v>1751</v>
      </c>
      <c r="D272" s="86" t="str">
        <f t="shared" si="49"/>
        <v>5</v>
      </c>
      <c r="E272" s="86" t="s">
        <v>1670</v>
      </c>
      <c r="F272" s="86" t="str">
        <f t="shared" si="50"/>
        <v>CL</v>
      </c>
      <c r="G272" s="86">
        <v>11</v>
      </c>
      <c r="H272" s="86">
        <v>3</v>
      </c>
      <c r="I272" s="86">
        <v>9.5</v>
      </c>
      <c r="J272" s="86">
        <v>8.5</v>
      </c>
      <c r="K272" s="86">
        <v>6</v>
      </c>
      <c r="L272" s="86">
        <v>6</v>
      </c>
      <c r="M272" s="86"/>
      <c r="N272" s="86"/>
      <c r="O272" s="86"/>
      <c r="P272" s="86"/>
      <c r="Q272" s="86"/>
      <c r="R272" s="86"/>
      <c r="S272" s="86"/>
      <c r="T272" s="86"/>
      <c r="U272" s="86"/>
      <c r="V272" s="86"/>
      <c r="W272" s="86"/>
      <c r="X272" s="86"/>
      <c r="Y272" s="86"/>
      <c r="Z272" s="86"/>
      <c r="AA272" s="86"/>
      <c r="AB272" s="86"/>
      <c r="AC272" s="86"/>
      <c r="AD272" s="86"/>
      <c r="AE272" s="86"/>
      <c r="AF272" s="86"/>
      <c r="AG272" s="86"/>
      <c r="AH272" s="86"/>
    </row>
    <row r="273" spans="1:34" x14ac:dyDescent="0.2">
      <c r="A273" s="87">
        <v>42552</v>
      </c>
      <c r="B273" s="86">
        <v>183</v>
      </c>
      <c r="C273" s="86" t="s">
        <v>1751</v>
      </c>
      <c r="D273" s="86" t="str">
        <f t="shared" si="49"/>
        <v>5</v>
      </c>
      <c r="E273" s="86" t="s">
        <v>1670</v>
      </c>
      <c r="F273" s="86" t="str">
        <f t="shared" si="50"/>
        <v>CL</v>
      </c>
      <c r="G273" s="86"/>
      <c r="H273" s="86"/>
      <c r="I273" s="86"/>
      <c r="J273" s="86"/>
      <c r="K273" s="86"/>
      <c r="L273" s="86"/>
      <c r="M273" s="86"/>
      <c r="N273" s="86"/>
      <c r="O273" s="86"/>
      <c r="P273" s="86"/>
      <c r="Q273" s="86"/>
      <c r="R273" s="86"/>
      <c r="S273" s="86"/>
      <c r="T273" s="86"/>
      <c r="U273" s="86"/>
      <c r="V273" s="86"/>
      <c r="W273" s="86"/>
      <c r="X273" s="86"/>
      <c r="Y273" s="86">
        <v>10</v>
      </c>
      <c r="Z273" s="86"/>
      <c r="AA273" s="86"/>
      <c r="AB273" s="86">
        <v>10</v>
      </c>
      <c r="AC273" s="86">
        <v>10</v>
      </c>
      <c r="AD273" s="86"/>
      <c r="AE273" s="86">
        <v>10</v>
      </c>
      <c r="AF273" s="86"/>
      <c r="AG273" s="86">
        <v>10</v>
      </c>
      <c r="AH273" s="86"/>
    </row>
    <row r="274" spans="1:34" x14ac:dyDescent="0.2">
      <c r="A274" s="87">
        <v>42557</v>
      </c>
      <c r="B274" s="86">
        <v>188</v>
      </c>
      <c r="C274" s="86" t="s">
        <v>1751</v>
      </c>
      <c r="D274" s="86" t="str">
        <f t="shared" si="49"/>
        <v>5</v>
      </c>
      <c r="E274" s="86" t="s">
        <v>1670</v>
      </c>
      <c r="F274" s="86" t="str">
        <f t="shared" si="50"/>
        <v>CL</v>
      </c>
      <c r="G274" s="86">
        <v>11</v>
      </c>
      <c r="H274" s="86">
        <v>3</v>
      </c>
      <c r="I274" s="86">
        <v>9.5</v>
      </c>
      <c r="J274" s="86">
        <v>8.5</v>
      </c>
      <c r="K274" s="86">
        <v>7.5</v>
      </c>
      <c r="L274" s="86">
        <v>7.5</v>
      </c>
      <c r="M274" s="86"/>
      <c r="N274" s="86"/>
      <c r="O274" s="86"/>
      <c r="P274" s="86"/>
      <c r="Q274" s="86"/>
      <c r="R274" s="86"/>
      <c r="S274" s="86">
        <v>0.43</v>
      </c>
      <c r="T274" s="86">
        <v>0.42</v>
      </c>
      <c r="U274" s="86">
        <f>AVERAGE(S274:T274)</f>
        <v>0.42499999999999999</v>
      </c>
      <c r="V274" s="86">
        <v>0.54</v>
      </c>
      <c r="W274" s="86">
        <f>11.898*(U274^(3.3534))</f>
        <v>0.67501496721617582</v>
      </c>
      <c r="X274" s="86">
        <f>11.898*(V274^(3.3534))</f>
        <v>1.506895717968777</v>
      </c>
      <c r="Y274" s="86">
        <v>10</v>
      </c>
      <c r="Z274" s="86">
        <v>10</v>
      </c>
      <c r="AA274" s="86"/>
      <c r="AB274" s="86">
        <v>10</v>
      </c>
      <c r="AC274" s="86">
        <v>10</v>
      </c>
      <c r="AD274" s="86"/>
      <c r="AE274" s="86"/>
      <c r="AF274" s="86"/>
      <c r="AG274" s="86"/>
      <c r="AH274" s="86"/>
    </row>
    <row r="275" spans="1:34" x14ac:dyDescent="0.2">
      <c r="A275" s="87">
        <v>42563</v>
      </c>
      <c r="B275" s="86">
        <v>194</v>
      </c>
      <c r="C275" s="86" t="s">
        <v>1751</v>
      </c>
      <c r="D275" s="86" t="str">
        <f t="shared" si="49"/>
        <v>5</v>
      </c>
      <c r="E275" s="86" t="s">
        <v>1670</v>
      </c>
      <c r="F275" s="86" t="str">
        <f t="shared" si="50"/>
        <v>CL</v>
      </c>
      <c r="G275" s="86"/>
      <c r="H275" s="86"/>
      <c r="I275" s="86"/>
      <c r="J275" s="86"/>
      <c r="K275" s="86"/>
      <c r="L275" s="86"/>
      <c r="M275" s="86"/>
      <c r="N275" s="86"/>
      <c r="O275" s="86"/>
      <c r="P275" s="86"/>
      <c r="Q275" s="86"/>
      <c r="R275" s="86"/>
      <c r="S275" s="86"/>
      <c r="T275" s="86"/>
      <c r="U275" s="86"/>
      <c r="V275" s="86"/>
      <c r="W275" s="86"/>
      <c r="X275" s="86"/>
      <c r="Y275" s="86">
        <v>10</v>
      </c>
      <c r="Z275" s="86">
        <v>10</v>
      </c>
      <c r="AA275" s="86"/>
      <c r="AB275" s="86">
        <v>10</v>
      </c>
      <c r="AC275" s="86">
        <v>10</v>
      </c>
      <c r="AD275" s="86"/>
      <c r="AE275" s="86">
        <v>10</v>
      </c>
      <c r="AF275" s="86"/>
      <c r="AG275" s="86"/>
      <c r="AH275" s="86"/>
    </row>
    <row r="276" spans="1:34" x14ac:dyDescent="0.2">
      <c r="A276" s="87">
        <v>42567</v>
      </c>
      <c r="B276" s="86">
        <v>198</v>
      </c>
      <c r="C276" s="86" t="s">
        <v>1751</v>
      </c>
      <c r="D276" s="86" t="str">
        <f t="shared" si="49"/>
        <v>5</v>
      </c>
      <c r="E276" s="86" t="s">
        <v>1670</v>
      </c>
      <c r="F276" s="86" t="str">
        <f t="shared" si="50"/>
        <v>CL</v>
      </c>
      <c r="G276" s="86">
        <v>11</v>
      </c>
      <c r="H276" s="86">
        <v>0</v>
      </c>
      <c r="I276" s="86">
        <v>9.5</v>
      </c>
      <c r="J276" s="86">
        <v>8.5</v>
      </c>
      <c r="K276" s="86">
        <v>10</v>
      </c>
      <c r="L276" s="86">
        <v>10</v>
      </c>
      <c r="M276" s="86"/>
      <c r="N276" s="86"/>
      <c r="O276" s="86"/>
      <c r="P276" s="86"/>
      <c r="Q276" s="86"/>
      <c r="R276" s="86"/>
      <c r="S276" s="86">
        <v>0.53</v>
      </c>
      <c r="T276" s="86">
        <v>0.51</v>
      </c>
      <c r="U276" s="86">
        <f>AVERAGE(S276:T276)</f>
        <v>0.52</v>
      </c>
      <c r="V276" s="86">
        <v>0.54</v>
      </c>
      <c r="W276" s="86">
        <f>11.898*(U276^(3.3534))</f>
        <v>1.3277599882279214</v>
      </c>
      <c r="X276" s="86">
        <f>11.898*(V276^(3.3534))</f>
        <v>1.506895717968777</v>
      </c>
      <c r="Y276" s="86">
        <v>8</v>
      </c>
      <c r="Z276" s="86">
        <v>9</v>
      </c>
      <c r="AA276" s="86"/>
      <c r="AB276" s="86">
        <v>8</v>
      </c>
      <c r="AC276" s="86">
        <v>8</v>
      </c>
      <c r="AD276" s="86"/>
      <c r="AE276" s="86">
        <v>9</v>
      </c>
      <c r="AF276" s="86">
        <v>9</v>
      </c>
      <c r="AG276" s="86">
        <v>9</v>
      </c>
      <c r="AH276" s="86"/>
    </row>
    <row r="277" spans="1:34" x14ac:dyDescent="0.2">
      <c r="A277" s="87">
        <v>42573</v>
      </c>
      <c r="B277" s="86">
        <v>204</v>
      </c>
      <c r="C277" s="86" t="s">
        <v>1751</v>
      </c>
      <c r="D277" s="86" t="str">
        <f t="shared" si="49"/>
        <v>5</v>
      </c>
      <c r="E277" s="86" t="s">
        <v>1670</v>
      </c>
      <c r="F277" s="86" t="str">
        <f t="shared" si="50"/>
        <v>CL</v>
      </c>
      <c r="G277" s="86"/>
      <c r="H277" s="86"/>
      <c r="I277" s="86">
        <v>9.5</v>
      </c>
      <c r="J277" s="86">
        <v>8.5</v>
      </c>
      <c r="K277" s="86">
        <v>11</v>
      </c>
      <c r="L277" s="86">
        <v>11</v>
      </c>
      <c r="M277" s="86"/>
      <c r="N277" s="86"/>
      <c r="O277" s="86"/>
      <c r="P277" s="86"/>
      <c r="Q277" s="86"/>
      <c r="R277" s="86"/>
      <c r="S277" s="86">
        <v>0.48</v>
      </c>
      <c r="T277" s="86">
        <v>0.51</v>
      </c>
      <c r="U277" s="86">
        <f>AVERAGE(S277:T277)</f>
        <v>0.495</v>
      </c>
      <c r="V277" s="86">
        <v>0.56000000000000005</v>
      </c>
      <c r="W277" s="86">
        <f>11.898*(U277^(3.3534))</f>
        <v>1.125545455203536</v>
      </c>
      <c r="X277" s="86">
        <f>11.898*(V277^(3.3534))</f>
        <v>1.7023454502226976</v>
      </c>
      <c r="Y277" s="86">
        <v>7</v>
      </c>
      <c r="Z277" s="86">
        <v>9</v>
      </c>
      <c r="AA277" s="86"/>
      <c r="AB277" s="86">
        <v>7</v>
      </c>
      <c r="AC277" s="86">
        <v>8</v>
      </c>
      <c r="AD277" s="86"/>
      <c r="AE277" s="86">
        <v>9</v>
      </c>
      <c r="AF277" s="86">
        <v>9</v>
      </c>
      <c r="AG277" s="86">
        <v>9</v>
      </c>
      <c r="AH277" s="86"/>
    </row>
    <row r="278" spans="1:34" x14ac:dyDescent="0.2">
      <c r="A278" s="87">
        <v>42578</v>
      </c>
      <c r="B278" s="86">
        <v>209</v>
      </c>
      <c r="C278" s="86" t="s">
        <v>1751</v>
      </c>
      <c r="D278" s="86" t="str">
        <f t="shared" si="49"/>
        <v>5</v>
      </c>
      <c r="E278" s="86" t="s">
        <v>1670</v>
      </c>
      <c r="F278" s="86" t="str">
        <f t="shared" si="50"/>
        <v>CL</v>
      </c>
      <c r="G278" s="86"/>
      <c r="H278" s="86"/>
      <c r="I278" s="86">
        <v>9.5</v>
      </c>
      <c r="J278" s="86">
        <v>8.5</v>
      </c>
      <c r="K278" s="86">
        <v>11</v>
      </c>
      <c r="L278" s="86">
        <v>11</v>
      </c>
      <c r="M278" s="86"/>
      <c r="N278" s="86"/>
      <c r="O278" s="86"/>
      <c r="P278" s="86"/>
      <c r="Q278" s="86"/>
      <c r="R278" s="86"/>
      <c r="S278" s="86"/>
      <c r="T278" s="86"/>
      <c r="U278" s="86"/>
      <c r="V278" s="86"/>
      <c r="W278" s="86"/>
      <c r="X278" s="86"/>
      <c r="Y278" s="86">
        <v>8</v>
      </c>
      <c r="Z278" s="86">
        <v>9</v>
      </c>
      <c r="AA278" s="86"/>
      <c r="AB278" s="86">
        <v>6</v>
      </c>
      <c r="AC278" s="86">
        <v>7</v>
      </c>
      <c r="AD278" s="86"/>
      <c r="AE278" s="86">
        <v>8</v>
      </c>
      <c r="AF278" s="86">
        <v>9</v>
      </c>
      <c r="AG278" s="86">
        <v>7</v>
      </c>
      <c r="AH278" s="86"/>
    </row>
    <row r="279" spans="1:34" x14ac:dyDescent="0.2">
      <c r="A279" s="87">
        <v>42587</v>
      </c>
      <c r="B279" s="86">
        <v>218</v>
      </c>
      <c r="C279" s="86" t="s">
        <v>1751</v>
      </c>
      <c r="D279" s="86" t="str">
        <f t="shared" si="49"/>
        <v>5</v>
      </c>
      <c r="E279" s="86" t="s">
        <v>1670</v>
      </c>
      <c r="F279" s="86" t="str">
        <f t="shared" si="50"/>
        <v>CL</v>
      </c>
      <c r="G279" s="86"/>
      <c r="H279" s="86"/>
      <c r="I279" s="86">
        <v>9.5</v>
      </c>
      <c r="J279" s="86">
        <v>8</v>
      </c>
      <c r="K279" s="86">
        <v>11</v>
      </c>
      <c r="L279" s="86">
        <v>11</v>
      </c>
      <c r="M279" s="86"/>
      <c r="N279" s="86"/>
      <c r="O279" s="86"/>
      <c r="P279" s="86"/>
      <c r="Q279" s="86"/>
      <c r="R279" s="86"/>
      <c r="S279" s="86">
        <v>0.51</v>
      </c>
      <c r="T279" s="86">
        <v>0.48</v>
      </c>
      <c r="U279" s="86">
        <f>AVERAGE(S279:T279)</f>
        <v>0.495</v>
      </c>
      <c r="V279" s="86">
        <v>0.5</v>
      </c>
      <c r="W279" s="86">
        <f t="shared" ref="W279:X281" si="52">11.898*(U279^(3.3534))</f>
        <v>1.125545455203536</v>
      </c>
      <c r="X279" s="86">
        <f t="shared" si="52"/>
        <v>1.1641259681057374</v>
      </c>
      <c r="Y279" s="86">
        <v>8</v>
      </c>
      <c r="Z279" s="86">
        <v>8</v>
      </c>
      <c r="AA279" s="86"/>
      <c r="AB279" s="86">
        <v>6</v>
      </c>
      <c r="AC279" s="86">
        <v>7</v>
      </c>
      <c r="AD279" s="86"/>
      <c r="AE279" s="86">
        <v>9</v>
      </c>
      <c r="AF279" s="86">
        <v>3</v>
      </c>
      <c r="AG279" s="86">
        <v>8</v>
      </c>
      <c r="AH279" s="86">
        <v>5</v>
      </c>
    </row>
    <row r="280" spans="1:34" x14ac:dyDescent="0.2">
      <c r="A280" s="87">
        <v>42594</v>
      </c>
      <c r="B280" s="86">
        <v>225</v>
      </c>
      <c r="C280" s="86" t="s">
        <v>1751</v>
      </c>
      <c r="D280" s="86" t="str">
        <f t="shared" si="49"/>
        <v>5</v>
      </c>
      <c r="E280" s="86" t="s">
        <v>1670</v>
      </c>
      <c r="F280" s="86" t="str">
        <f t="shared" si="50"/>
        <v>CL</v>
      </c>
      <c r="G280" s="86"/>
      <c r="H280" s="86"/>
      <c r="I280" s="86">
        <v>9.5</v>
      </c>
      <c r="J280" s="86">
        <v>5.5</v>
      </c>
      <c r="K280" s="86">
        <v>11</v>
      </c>
      <c r="L280" s="86">
        <v>10.5</v>
      </c>
      <c r="M280" s="86">
        <v>1.5</v>
      </c>
      <c r="N280" s="86">
        <v>1.5</v>
      </c>
      <c r="O280" s="86"/>
      <c r="P280" s="86"/>
      <c r="Q280" s="86"/>
      <c r="R280" s="86"/>
      <c r="S280" s="86">
        <v>0.45</v>
      </c>
      <c r="T280" s="86">
        <v>0.45</v>
      </c>
      <c r="U280" s="86">
        <f>AVERAGE(S280:T280)</f>
        <v>0.45</v>
      </c>
      <c r="V280" s="86">
        <v>0.51</v>
      </c>
      <c r="W280" s="86">
        <f t="shared" si="52"/>
        <v>0.81762998177960833</v>
      </c>
      <c r="X280" s="86">
        <f t="shared" si="52"/>
        <v>1.2440556074631184</v>
      </c>
      <c r="Y280" s="86">
        <v>6</v>
      </c>
      <c r="Z280" s="86">
        <v>7</v>
      </c>
      <c r="AA280" s="86"/>
      <c r="AB280" s="86">
        <v>6</v>
      </c>
      <c r="AC280" s="86">
        <v>5</v>
      </c>
      <c r="AD280" s="86"/>
      <c r="AE280" s="86">
        <v>7</v>
      </c>
      <c r="AF280" s="86">
        <v>1</v>
      </c>
      <c r="AG280" s="86">
        <v>6</v>
      </c>
      <c r="AH280" s="86">
        <v>1</v>
      </c>
    </row>
    <row r="281" spans="1:34" x14ac:dyDescent="0.2">
      <c r="A281" s="87">
        <v>42600</v>
      </c>
      <c r="B281" s="86">
        <v>231</v>
      </c>
      <c r="C281" s="86" t="s">
        <v>1751</v>
      </c>
      <c r="D281" s="86" t="str">
        <f t="shared" si="49"/>
        <v>5</v>
      </c>
      <c r="E281" s="86" t="s">
        <v>1670</v>
      </c>
      <c r="F281" s="86" t="str">
        <f t="shared" si="50"/>
        <v>CL</v>
      </c>
      <c r="G281" s="86"/>
      <c r="H281" s="86"/>
      <c r="I281" s="86">
        <v>9.5</v>
      </c>
      <c r="J281" s="86">
        <v>0</v>
      </c>
      <c r="K281" s="86">
        <v>11</v>
      </c>
      <c r="L281" s="86">
        <v>8.5</v>
      </c>
      <c r="M281" s="86">
        <v>1.5</v>
      </c>
      <c r="N281" s="86">
        <v>1.5</v>
      </c>
      <c r="O281" s="86"/>
      <c r="P281" s="86"/>
      <c r="Q281" s="86"/>
      <c r="R281" s="86"/>
      <c r="S281" s="86">
        <v>0.44</v>
      </c>
      <c r="T281" s="86">
        <v>0.44</v>
      </c>
      <c r="U281" s="86">
        <f>AVERAGE(S281:T281)</f>
        <v>0.44</v>
      </c>
      <c r="V281" s="86">
        <v>0.46</v>
      </c>
      <c r="W281" s="86">
        <f t="shared" si="52"/>
        <v>0.75827750060974763</v>
      </c>
      <c r="X281" s="86">
        <f t="shared" si="52"/>
        <v>0.88016901809054215</v>
      </c>
      <c r="Y281" s="86">
        <v>3</v>
      </c>
      <c r="Z281" s="86">
        <v>5</v>
      </c>
      <c r="AA281" s="86"/>
      <c r="AB281" s="86">
        <v>4</v>
      </c>
      <c r="AC281" s="86">
        <v>0</v>
      </c>
      <c r="AD281" s="86"/>
      <c r="AE281" s="86">
        <v>5</v>
      </c>
      <c r="AF281" s="86">
        <v>0</v>
      </c>
      <c r="AG281" s="86">
        <v>4</v>
      </c>
      <c r="AH281" s="86">
        <v>0</v>
      </c>
    </row>
    <row r="282" spans="1:34" x14ac:dyDescent="0.2">
      <c r="A282" s="87">
        <v>42538</v>
      </c>
      <c r="B282" s="86">
        <v>169</v>
      </c>
      <c r="C282" s="86" t="s">
        <v>1752</v>
      </c>
      <c r="D282" s="86" t="str">
        <f t="shared" si="49"/>
        <v>5</v>
      </c>
      <c r="E282" s="86" t="s">
        <v>1670</v>
      </c>
      <c r="F282" s="86" t="str">
        <f t="shared" si="50"/>
        <v>CT</v>
      </c>
      <c r="G282" s="86">
        <v>12.5</v>
      </c>
      <c r="H282" s="86">
        <v>4</v>
      </c>
      <c r="I282" s="86">
        <v>7.5</v>
      </c>
      <c r="J282" s="86">
        <v>7.5</v>
      </c>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row>
    <row r="283" spans="1:34" x14ac:dyDescent="0.2">
      <c r="A283" s="87">
        <v>42546</v>
      </c>
      <c r="B283" s="86">
        <v>177</v>
      </c>
      <c r="C283" s="86" t="s">
        <v>1752</v>
      </c>
      <c r="D283" s="86" t="str">
        <f t="shared" si="49"/>
        <v>5</v>
      </c>
      <c r="E283" s="86" t="s">
        <v>1670</v>
      </c>
      <c r="F283" s="86" t="str">
        <f t="shared" si="50"/>
        <v>CT</v>
      </c>
      <c r="G283" s="86">
        <v>12.5</v>
      </c>
      <c r="H283" s="86">
        <v>4</v>
      </c>
      <c r="I283" s="86">
        <v>9.5</v>
      </c>
      <c r="J283" s="86">
        <v>9.5</v>
      </c>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row>
    <row r="284" spans="1:34" x14ac:dyDescent="0.2">
      <c r="A284" s="87">
        <v>42552</v>
      </c>
      <c r="B284" s="86">
        <v>183</v>
      </c>
      <c r="C284" s="86" t="s">
        <v>1752</v>
      </c>
      <c r="D284" s="86" t="str">
        <f t="shared" si="49"/>
        <v>5</v>
      </c>
      <c r="E284" s="86" t="s">
        <v>1670</v>
      </c>
      <c r="F284" s="86" t="str">
        <f t="shared" si="50"/>
        <v>CT</v>
      </c>
      <c r="G284" s="86"/>
      <c r="H284" s="86"/>
      <c r="I284" s="86"/>
      <c r="J284" s="86"/>
      <c r="K284" s="86"/>
      <c r="L284" s="86"/>
      <c r="M284" s="86"/>
      <c r="N284" s="86"/>
      <c r="O284" s="86"/>
      <c r="P284" s="86"/>
      <c r="Q284" s="86"/>
      <c r="R284" s="86"/>
      <c r="S284" s="86"/>
      <c r="T284" s="86"/>
      <c r="U284" s="86"/>
      <c r="V284" s="86"/>
      <c r="W284" s="86"/>
      <c r="X284" s="86"/>
      <c r="Y284" s="86">
        <v>10</v>
      </c>
      <c r="Z284" s="86">
        <v>10</v>
      </c>
      <c r="AA284" s="86"/>
      <c r="AB284" s="86">
        <v>10</v>
      </c>
      <c r="AC284" s="86">
        <v>10</v>
      </c>
      <c r="AD284" s="86"/>
      <c r="AE284" s="86">
        <v>10</v>
      </c>
      <c r="AF284" s="86"/>
      <c r="AG284" s="86">
        <v>10</v>
      </c>
      <c r="AH284" s="86"/>
    </row>
    <row r="285" spans="1:34" x14ac:dyDescent="0.2">
      <c r="A285" s="87">
        <v>42557</v>
      </c>
      <c r="B285" s="86">
        <v>188</v>
      </c>
      <c r="C285" s="86" t="s">
        <v>1752</v>
      </c>
      <c r="D285" s="86" t="str">
        <f t="shared" si="49"/>
        <v>5</v>
      </c>
      <c r="E285" s="86" t="s">
        <v>1670</v>
      </c>
      <c r="F285" s="86" t="str">
        <f t="shared" si="50"/>
        <v>CT</v>
      </c>
      <c r="G285" s="86">
        <v>12.5</v>
      </c>
      <c r="H285" s="86">
        <v>4</v>
      </c>
      <c r="I285" s="86">
        <v>10</v>
      </c>
      <c r="J285" s="86">
        <v>10</v>
      </c>
      <c r="K285" s="86">
        <v>3.5</v>
      </c>
      <c r="L285" s="86">
        <v>3.5</v>
      </c>
      <c r="M285" s="86"/>
      <c r="N285" s="86"/>
      <c r="O285" s="86"/>
      <c r="P285" s="86"/>
      <c r="Q285" s="86"/>
      <c r="R285" s="86"/>
      <c r="S285" s="86">
        <v>0.46</v>
      </c>
      <c r="T285" s="86">
        <v>0.49</v>
      </c>
      <c r="U285" s="86">
        <f>AVERAGE(S285:T285)</f>
        <v>0.47499999999999998</v>
      </c>
      <c r="V285" s="86">
        <v>0.43</v>
      </c>
      <c r="W285" s="86">
        <f>11.898*(U285^(3.3534))</f>
        <v>0.98016302420454926</v>
      </c>
      <c r="X285" s="86">
        <f>11.898*(V285^(3.3534))</f>
        <v>0.70201611810248421</v>
      </c>
      <c r="Y285" s="86">
        <v>10</v>
      </c>
      <c r="Z285" s="86">
        <v>10</v>
      </c>
      <c r="AA285" s="86"/>
      <c r="AB285" s="86">
        <v>10</v>
      </c>
      <c r="AC285" s="86">
        <v>10</v>
      </c>
      <c r="AD285" s="86"/>
      <c r="AE285" s="86">
        <v>10</v>
      </c>
      <c r="AF285" s="86">
        <v>10</v>
      </c>
      <c r="AG285" s="86"/>
      <c r="AH285" s="86"/>
    </row>
    <row r="286" spans="1:34" x14ac:dyDescent="0.2">
      <c r="A286" s="87">
        <v>42563</v>
      </c>
      <c r="B286" s="86">
        <v>194</v>
      </c>
      <c r="C286" s="86" t="s">
        <v>1752</v>
      </c>
      <c r="D286" s="86" t="str">
        <f t="shared" si="49"/>
        <v>5</v>
      </c>
      <c r="E286" s="86" t="s">
        <v>1670</v>
      </c>
      <c r="F286" s="86" t="str">
        <f t="shared" si="50"/>
        <v>CT</v>
      </c>
      <c r="G286" s="86"/>
      <c r="H286" s="86"/>
      <c r="I286" s="86"/>
      <c r="J286" s="86"/>
      <c r="K286" s="86"/>
      <c r="L286" s="86"/>
      <c r="M286" s="86"/>
      <c r="N286" s="86"/>
      <c r="O286" s="86"/>
      <c r="P286" s="86"/>
      <c r="Q286" s="86"/>
      <c r="R286" s="86"/>
      <c r="S286" s="86"/>
      <c r="T286" s="86"/>
      <c r="U286" s="86"/>
      <c r="V286" s="86"/>
      <c r="W286" s="86"/>
      <c r="X286" s="86"/>
      <c r="Y286" s="86">
        <v>10</v>
      </c>
      <c r="Z286" s="86">
        <v>10</v>
      </c>
      <c r="AA286" s="86"/>
      <c r="AB286" s="86">
        <v>10</v>
      </c>
      <c r="AC286" s="86">
        <v>10</v>
      </c>
      <c r="AD286" s="86"/>
      <c r="AE286" s="86"/>
      <c r="AF286" s="86">
        <v>10</v>
      </c>
      <c r="AG286" s="86">
        <v>10</v>
      </c>
      <c r="AH286" s="86"/>
    </row>
    <row r="287" spans="1:34" x14ac:dyDescent="0.2">
      <c r="A287" s="87">
        <v>42567</v>
      </c>
      <c r="B287" s="86">
        <v>198</v>
      </c>
      <c r="C287" s="86" t="s">
        <v>1752</v>
      </c>
      <c r="D287" s="86" t="str">
        <f t="shared" si="49"/>
        <v>5</v>
      </c>
      <c r="E287" s="86" t="s">
        <v>1670</v>
      </c>
      <c r="F287" s="86" t="str">
        <f t="shared" si="50"/>
        <v>CT</v>
      </c>
      <c r="G287" s="86">
        <v>12.5</v>
      </c>
      <c r="H287" s="86">
        <v>4</v>
      </c>
      <c r="I287" s="86">
        <v>11</v>
      </c>
      <c r="J287" s="86">
        <v>11</v>
      </c>
      <c r="K287" s="86">
        <v>8</v>
      </c>
      <c r="L287" s="86">
        <v>8</v>
      </c>
      <c r="M287" s="86"/>
      <c r="N287" s="86"/>
      <c r="O287" s="86"/>
      <c r="P287" s="86"/>
      <c r="Q287" s="86"/>
      <c r="R287" s="86"/>
      <c r="S287" s="86">
        <v>0.5</v>
      </c>
      <c r="T287" s="86">
        <v>0.53</v>
      </c>
      <c r="U287" s="86">
        <f>AVERAGE(S287:T287)</f>
        <v>0.51500000000000001</v>
      </c>
      <c r="V287" s="86">
        <v>0.52</v>
      </c>
      <c r="W287" s="86">
        <f>11.898*(U287^(3.3534))</f>
        <v>1.2854296891723416</v>
      </c>
      <c r="X287" s="86">
        <f>11.898*(V287^(3.3534))</f>
        <v>1.3277599882279214</v>
      </c>
      <c r="Y287" s="86">
        <v>9</v>
      </c>
      <c r="Z287" s="86">
        <v>9</v>
      </c>
      <c r="AA287" s="86"/>
      <c r="AB287" s="86">
        <v>9</v>
      </c>
      <c r="AC287" s="86">
        <v>8</v>
      </c>
      <c r="AD287" s="86"/>
      <c r="AE287" s="86">
        <v>9</v>
      </c>
      <c r="AF287" s="86">
        <v>9</v>
      </c>
      <c r="AG287" s="86">
        <v>8</v>
      </c>
      <c r="AH287" s="86"/>
    </row>
    <row r="288" spans="1:34" x14ac:dyDescent="0.2">
      <c r="A288" s="87">
        <v>42573</v>
      </c>
      <c r="B288" s="86">
        <v>204</v>
      </c>
      <c r="C288" s="86" t="s">
        <v>1752</v>
      </c>
      <c r="D288" s="86" t="str">
        <f t="shared" si="49"/>
        <v>5</v>
      </c>
      <c r="E288" s="86" t="s">
        <v>1670</v>
      </c>
      <c r="F288" s="86" t="str">
        <f t="shared" si="50"/>
        <v>CT</v>
      </c>
      <c r="G288" s="86">
        <v>12.5</v>
      </c>
      <c r="H288" s="86">
        <v>4</v>
      </c>
      <c r="I288" s="86">
        <v>11</v>
      </c>
      <c r="J288" s="86">
        <v>11</v>
      </c>
      <c r="K288" s="86">
        <v>8</v>
      </c>
      <c r="L288" s="86">
        <v>8</v>
      </c>
      <c r="M288" s="86"/>
      <c r="N288" s="86"/>
      <c r="O288" s="86"/>
      <c r="P288" s="86"/>
      <c r="Q288" s="86"/>
      <c r="R288" s="86"/>
      <c r="S288" s="86">
        <v>0.54</v>
      </c>
      <c r="T288" s="86">
        <v>0.53</v>
      </c>
      <c r="U288" s="86">
        <f>AVERAGE(S288:T288)</f>
        <v>0.53500000000000003</v>
      </c>
      <c r="V288" s="86">
        <v>0.52</v>
      </c>
      <c r="W288" s="86">
        <f>11.898*(U288^(3.3534))</f>
        <v>1.4606142629224268</v>
      </c>
      <c r="X288" s="86">
        <f>11.898*(V288^(3.3534))</f>
        <v>1.3277599882279214</v>
      </c>
      <c r="Y288" s="86">
        <v>9</v>
      </c>
      <c r="Z288" s="86">
        <v>9</v>
      </c>
      <c r="AA288" s="86"/>
      <c r="AB288" s="86">
        <v>6</v>
      </c>
      <c r="AC288" s="86">
        <v>9</v>
      </c>
      <c r="AD288" s="86"/>
      <c r="AE288" s="86">
        <v>9</v>
      </c>
      <c r="AF288" s="86">
        <v>6</v>
      </c>
      <c r="AG288" s="86">
        <v>8</v>
      </c>
      <c r="AH288" s="86"/>
    </row>
    <row r="289" spans="1:34" x14ac:dyDescent="0.2">
      <c r="A289" s="87">
        <v>42578</v>
      </c>
      <c r="B289" s="86">
        <v>209</v>
      </c>
      <c r="C289" s="86" t="s">
        <v>1752</v>
      </c>
      <c r="D289" s="86" t="str">
        <f t="shared" si="49"/>
        <v>5</v>
      </c>
      <c r="E289" s="86" t="s">
        <v>1670</v>
      </c>
      <c r="F289" s="86" t="str">
        <f t="shared" si="50"/>
        <v>CT</v>
      </c>
      <c r="G289" s="86">
        <v>12.5</v>
      </c>
      <c r="H289" s="86">
        <v>4</v>
      </c>
      <c r="I289" s="86">
        <v>11</v>
      </c>
      <c r="J289" s="86">
        <v>10.5</v>
      </c>
      <c r="K289" s="86">
        <v>8.5</v>
      </c>
      <c r="L289" s="86">
        <v>8.5</v>
      </c>
      <c r="M289" s="86"/>
      <c r="N289" s="86"/>
      <c r="O289" s="86"/>
      <c r="P289" s="86"/>
      <c r="Q289" s="86"/>
      <c r="R289" s="86"/>
      <c r="S289" s="86"/>
      <c r="T289" s="86"/>
      <c r="U289" s="86"/>
      <c r="V289" s="86"/>
      <c r="W289" s="86"/>
      <c r="X289" s="86"/>
      <c r="Y289" s="86">
        <v>9</v>
      </c>
      <c r="Z289" s="86">
        <v>9</v>
      </c>
      <c r="AA289" s="86"/>
      <c r="AB289" s="86">
        <v>7</v>
      </c>
      <c r="AC289" s="86">
        <v>7</v>
      </c>
      <c r="AD289" s="86"/>
      <c r="AE289" s="86">
        <v>8</v>
      </c>
      <c r="AF289" s="86">
        <v>7</v>
      </c>
      <c r="AG289" s="86">
        <v>7</v>
      </c>
      <c r="AH289" s="86"/>
    </row>
    <row r="290" spans="1:34" x14ac:dyDescent="0.2">
      <c r="A290" s="87">
        <v>42587</v>
      </c>
      <c r="B290" s="86">
        <v>218</v>
      </c>
      <c r="C290" s="86" t="s">
        <v>1752</v>
      </c>
      <c r="D290" s="86" t="str">
        <f t="shared" si="49"/>
        <v>5</v>
      </c>
      <c r="E290" s="86" t="s">
        <v>1670</v>
      </c>
      <c r="F290" s="86" t="str">
        <f t="shared" si="50"/>
        <v>CT</v>
      </c>
      <c r="G290" s="86">
        <v>12.5</v>
      </c>
      <c r="H290" s="86">
        <v>3.5</v>
      </c>
      <c r="I290" s="86">
        <v>11</v>
      </c>
      <c r="J290" s="86">
        <v>10.5</v>
      </c>
      <c r="K290" s="86">
        <v>9.5</v>
      </c>
      <c r="L290" s="86">
        <v>9.5</v>
      </c>
      <c r="M290" s="86"/>
      <c r="N290" s="86"/>
      <c r="O290" s="86"/>
      <c r="P290" s="86"/>
      <c r="Q290" s="86"/>
      <c r="R290" s="86"/>
      <c r="S290" s="86">
        <v>0.53</v>
      </c>
      <c r="T290" s="86">
        <v>0.52</v>
      </c>
      <c r="U290" s="86">
        <f>AVERAGE(S290:T290)</f>
        <v>0.52500000000000002</v>
      </c>
      <c r="V290" s="86">
        <v>0.52</v>
      </c>
      <c r="W290" s="86">
        <f t="shared" ref="W290:X292" si="53">11.898*(U290^(3.3534))</f>
        <v>1.3710590905803748</v>
      </c>
      <c r="X290" s="86">
        <f t="shared" si="53"/>
        <v>1.3277599882279214</v>
      </c>
      <c r="Y290" s="86">
        <v>8</v>
      </c>
      <c r="Z290" s="86">
        <v>8</v>
      </c>
      <c r="AA290" s="86"/>
      <c r="AB290" s="86">
        <v>5</v>
      </c>
      <c r="AC290" s="86">
        <v>8</v>
      </c>
      <c r="AD290" s="86"/>
      <c r="AE290" s="86">
        <v>9</v>
      </c>
      <c r="AF290" s="86">
        <v>7</v>
      </c>
      <c r="AG290" s="86">
        <v>7</v>
      </c>
      <c r="AH290" s="86"/>
    </row>
    <row r="291" spans="1:34" x14ac:dyDescent="0.2">
      <c r="A291" s="87">
        <v>42594</v>
      </c>
      <c r="B291" s="86">
        <v>225</v>
      </c>
      <c r="C291" s="86" t="s">
        <v>1752</v>
      </c>
      <c r="D291" s="86" t="str">
        <f t="shared" si="49"/>
        <v>5</v>
      </c>
      <c r="E291" s="86" t="s">
        <v>1670</v>
      </c>
      <c r="F291" s="86" t="str">
        <f t="shared" si="50"/>
        <v>CT</v>
      </c>
      <c r="G291" s="86">
        <v>12.5</v>
      </c>
      <c r="H291" s="86">
        <v>3.5</v>
      </c>
      <c r="I291" s="86">
        <v>11</v>
      </c>
      <c r="J291" s="86">
        <v>10.5</v>
      </c>
      <c r="K291" s="86">
        <v>10.5</v>
      </c>
      <c r="L291" s="86">
        <v>10.5</v>
      </c>
      <c r="M291" s="86"/>
      <c r="N291" s="86"/>
      <c r="O291" s="86"/>
      <c r="P291" s="86"/>
      <c r="Q291" s="86"/>
      <c r="R291" s="86"/>
      <c r="S291" s="86">
        <v>0.52</v>
      </c>
      <c r="T291" s="86">
        <v>0.49</v>
      </c>
      <c r="U291" s="86">
        <f>AVERAGE(S291:T291)</f>
        <v>0.505</v>
      </c>
      <c r="V291" s="86">
        <v>0.5</v>
      </c>
      <c r="W291" s="86">
        <f t="shared" si="53"/>
        <v>1.2036252002599823</v>
      </c>
      <c r="X291" s="86">
        <f t="shared" si="53"/>
        <v>1.1641259681057374</v>
      </c>
      <c r="Y291" s="86">
        <v>4</v>
      </c>
      <c r="Z291" s="86">
        <v>7</v>
      </c>
      <c r="AA291" s="86"/>
      <c r="AB291" s="86">
        <v>5</v>
      </c>
      <c r="AC291" s="86">
        <v>4</v>
      </c>
      <c r="AD291" s="86"/>
      <c r="AE291" s="86">
        <v>7</v>
      </c>
      <c r="AF291" s="86">
        <v>4</v>
      </c>
      <c r="AG291" s="86">
        <v>7</v>
      </c>
      <c r="AH291" s="86"/>
    </row>
    <row r="292" spans="1:34" x14ac:dyDescent="0.2">
      <c r="A292" s="87">
        <v>42600</v>
      </c>
      <c r="B292" s="86">
        <v>231</v>
      </c>
      <c r="C292" s="86" t="s">
        <v>1752</v>
      </c>
      <c r="D292" s="86" t="str">
        <f t="shared" si="49"/>
        <v>5</v>
      </c>
      <c r="E292" s="86" t="s">
        <v>1670</v>
      </c>
      <c r="F292" s="86" t="str">
        <f t="shared" si="50"/>
        <v>CT</v>
      </c>
      <c r="G292" s="86">
        <v>12.5</v>
      </c>
      <c r="H292" s="86">
        <v>2.5</v>
      </c>
      <c r="I292" s="86">
        <v>11</v>
      </c>
      <c r="J292" s="86">
        <v>3.5</v>
      </c>
      <c r="K292" s="86">
        <v>10.5</v>
      </c>
      <c r="L292" s="86">
        <v>9.5</v>
      </c>
      <c r="M292" s="86"/>
      <c r="N292" s="86"/>
      <c r="O292" s="86"/>
      <c r="P292" s="86"/>
      <c r="Q292" s="86"/>
      <c r="R292" s="86"/>
      <c r="S292" s="86">
        <v>0.47</v>
      </c>
      <c r="T292" s="86">
        <v>0.46</v>
      </c>
      <c r="U292" s="86">
        <f>AVERAGE(S292:T292)</f>
        <v>0.46499999999999997</v>
      </c>
      <c r="V292" s="86">
        <v>0.48</v>
      </c>
      <c r="W292" s="86">
        <f t="shared" si="53"/>
        <v>0.91266353068140194</v>
      </c>
      <c r="X292" s="86">
        <f t="shared" si="53"/>
        <v>1.0151923348970988</v>
      </c>
      <c r="Y292" s="86">
        <v>4</v>
      </c>
      <c r="Z292" s="86">
        <v>6</v>
      </c>
      <c r="AA292" s="86"/>
      <c r="AB292" s="86">
        <v>3</v>
      </c>
      <c r="AC292" s="86">
        <v>0</v>
      </c>
      <c r="AD292" s="86"/>
      <c r="AE292" s="86">
        <v>6</v>
      </c>
      <c r="AF292" s="86">
        <v>1</v>
      </c>
      <c r="AG292" s="86">
        <v>3</v>
      </c>
      <c r="AH292" s="86"/>
    </row>
    <row r="293" spans="1:34" x14ac:dyDescent="0.2">
      <c r="A293" s="87">
        <v>42538</v>
      </c>
      <c r="B293" s="86">
        <v>169</v>
      </c>
      <c r="C293" s="86" t="s">
        <v>1753</v>
      </c>
      <c r="D293" s="86" t="str">
        <f t="shared" si="49"/>
        <v>5</v>
      </c>
      <c r="E293" s="86" t="s">
        <v>1670</v>
      </c>
      <c r="F293" s="86" t="str">
        <f t="shared" si="50"/>
        <v>SH</v>
      </c>
      <c r="G293" s="86">
        <v>13.5</v>
      </c>
      <c r="H293" s="86">
        <v>2.5</v>
      </c>
      <c r="I293" s="86">
        <v>8</v>
      </c>
      <c r="J293" s="86">
        <v>7</v>
      </c>
      <c r="K293" s="86">
        <v>3.5</v>
      </c>
      <c r="L293" s="86">
        <v>3.5</v>
      </c>
      <c r="M293" s="86"/>
      <c r="N293" s="86"/>
      <c r="O293" s="86"/>
      <c r="P293" s="86"/>
      <c r="Q293" s="86"/>
      <c r="R293" s="86"/>
      <c r="S293" s="86"/>
      <c r="T293" s="86"/>
      <c r="U293" s="86"/>
      <c r="V293" s="86"/>
      <c r="W293" s="86"/>
      <c r="X293" s="86"/>
      <c r="Y293" s="86"/>
      <c r="Z293" s="86"/>
      <c r="AA293" s="86"/>
      <c r="AB293" s="86"/>
      <c r="AC293" s="86"/>
      <c r="AD293" s="86"/>
      <c r="AE293" s="86"/>
      <c r="AF293" s="86"/>
      <c r="AG293" s="86"/>
      <c r="AH293" s="86"/>
    </row>
    <row r="294" spans="1:34" x14ac:dyDescent="0.2">
      <c r="A294" s="87">
        <v>42546</v>
      </c>
      <c r="B294" s="86">
        <v>177</v>
      </c>
      <c r="C294" s="86" t="s">
        <v>1753</v>
      </c>
      <c r="D294" s="86" t="str">
        <f t="shared" si="49"/>
        <v>5</v>
      </c>
      <c r="E294" s="86" t="s">
        <v>1670</v>
      </c>
      <c r="F294" s="86" t="str">
        <f t="shared" si="50"/>
        <v>SH</v>
      </c>
      <c r="G294" s="86">
        <v>13.5</v>
      </c>
      <c r="H294" s="86">
        <v>2.5</v>
      </c>
      <c r="I294" s="86">
        <v>8</v>
      </c>
      <c r="J294" s="86">
        <v>7</v>
      </c>
      <c r="K294" s="86">
        <v>6</v>
      </c>
      <c r="L294" s="86">
        <v>6</v>
      </c>
      <c r="M294" s="86"/>
      <c r="N294" s="86"/>
      <c r="O294" s="86"/>
      <c r="P294" s="86"/>
      <c r="Q294" s="86"/>
      <c r="R294" s="86"/>
      <c r="S294" s="86"/>
      <c r="T294" s="86"/>
      <c r="U294" s="86"/>
      <c r="V294" s="86"/>
      <c r="W294" s="86"/>
      <c r="X294" s="86"/>
      <c r="Y294" s="86"/>
      <c r="Z294" s="86"/>
      <c r="AA294" s="86"/>
      <c r="AB294" s="86"/>
      <c r="AC294" s="86"/>
      <c r="AD294" s="86"/>
      <c r="AE294" s="86"/>
      <c r="AF294" s="86"/>
      <c r="AG294" s="86"/>
      <c r="AH294" s="86"/>
    </row>
    <row r="295" spans="1:34" x14ac:dyDescent="0.2">
      <c r="A295" s="87">
        <v>42552</v>
      </c>
      <c r="B295" s="86">
        <v>183</v>
      </c>
      <c r="C295" s="86" t="s">
        <v>1753</v>
      </c>
      <c r="D295" s="86" t="str">
        <f t="shared" si="49"/>
        <v>5</v>
      </c>
      <c r="E295" s="86" t="s">
        <v>1670</v>
      </c>
      <c r="F295" s="86" t="str">
        <f t="shared" si="50"/>
        <v>SH</v>
      </c>
      <c r="G295" s="86"/>
      <c r="H295" s="86"/>
      <c r="I295" s="86"/>
      <c r="J295" s="86"/>
      <c r="K295" s="86"/>
      <c r="L295" s="86"/>
      <c r="M295" s="86"/>
      <c r="N295" s="86"/>
      <c r="O295" s="86"/>
      <c r="P295" s="86"/>
      <c r="Q295" s="86"/>
      <c r="R295" s="86"/>
      <c r="S295" s="86"/>
      <c r="T295" s="86"/>
      <c r="U295" s="86"/>
      <c r="V295" s="86"/>
      <c r="W295" s="86"/>
      <c r="X295" s="86"/>
      <c r="Y295" s="86">
        <v>10</v>
      </c>
      <c r="Z295" s="86"/>
      <c r="AA295" s="86"/>
      <c r="AB295" s="86">
        <v>10</v>
      </c>
      <c r="AC295" s="86">
        <v>10</v>
      </c>
      <c r="AD295" s="86"/>
      <c r="AE295" s="86"/>
      <c r="AF295" s="86"/>
      <c r="AG295" s="86">
        <v>10</v>
      </c>
      <c r="AH295" s="86"/>
    </row>
    <row r="296" spans="1:34" x14ac:dyDescent="0.2">
      <c r="A296" s="87">
        <v>42557</v>
      </c>
      <c r="B296" s="86">
        <v>188</v>
      </c>
      <c r="C296" s="86" t="s">
        <v>1753</v>
      </c>
      <c r="D296" s="86" t="str">
        <f t="shared" si="49"/>
        <v>5</v>
      </c>
      <c r="E296" s="86" t="s">
        <v>1670</v>
      </c>
      <c r="F296" s="86" t="str">
        <f t="shared" si="50"/>
        <v>SH</v>
      </c>
      <c r="G296" s="86">
        <v>13.5</v>
      </c>
      <c r="H296" s="86">
        <v>2.5</v>
      </c>
      <c r="I296" s="86">
        <v>8</v>
      </c>
      <c r="J296" s="86">
        <v>7</v>
      </c>
      <c r="K296" s="86">
        <v>9</v>
      </c>
      <c r="L296" s="86">
        <v>9</v>
      </c>
      <c r="M296" s="86"/>
      <c r="N296" s="86"/>
      <c r="O296" s="86"/>
      <c r="P296" s="86"/>
      <c r="Q296" s="86"/>
      <c r="R296" s="86"/>
      <c r="S296" s="86">
        <v>0.48</v>
      </c>
      <c r="T296" s="86">
        <v>0.46</v>
      </c>
      <c r="U296" s="86">
        <f>AVERAGE(S296:T296)</f>
        <v>0.47</v>
      </c>
      <c r="V296" s="86">
        <v>0.51</v>
      </c>
      <c r="W296" s="86">
        <f>11.898*(U296^(3.3534))</f>
        <v>0.94599081871535851</v>
      </c>
      <c r="X296" s="86">
        <f>11.898*(V296^(3.3534))</f>
        <v>1.2440556074631184</v>
      </c>
      <c r="Y296" s="86">
        <v>10</v>
      </c>
      <c r="Z296" s="86"/>
      <c r="AA296" s="86"/>
      <c r="AB296" s="86">
        <v>10</v>
      </c>
      <c r="AC296" s="86">
        <v>10</v>
      </c>
      <c r="AD296" s="86"/>
      <c r="AE296" s="86">
        <v>10</v>
      </c>
      <c r="AF296" s="86">
        <v>10</v>
      </c>
      <c r="AG296" s="86">
        <v>10</v>
      </c>
      <c r="AH296" s="86"/>
    </row>
    <row r="297" spans="1:34" x14ac:dyDescent="0.2">
      <c r="A297" s="87">
        <v>42563</v>
      </c>
      <c r="B297" s="86">
        <v>194</v>
      </c>
      <c r="C297" s="86" t="s">
        <v>1753</v>
      </c>
      <c r="D297" s="86" t="str">
        <f t="shared" si="49"/>
        <v>5</v>
      </c>
      <c r="E297" s="86" t="s">
        <v>1670</v>
      </c>
      <c r="F297" s="86" t="str">
        <f t="shared" si="50"/>
        <v>SH</v>
      </c>
      <c r="G297" s="86"/>
      <c r="H297" s="86"/>
      <c r="I297" s="86"/>
      <c r="J297" s="86"/>
      <c r="K297" s="86"/>
      <c r="L297" s="86"/>
      <c r="M297" s="86"/>
      <c r="N297" s="86"/>
      <c r="O297" s="86"/>
      <c r="P297" s="86"/>
      <c r="Q297" s="86"/>
      <c r="R297" s="86"/>
      <c r="S297" s="86"/>
      <c r="T297" s="86"/>
      <c r="U297" s="86"/>
      <c r="V297" s="86"/>
      <c r="W297" s="86"/>
      <c r="X297" s="86"/>
      <c r="Y297" s="86">
        <v>10</v>
      </c>
      <c r="Z297" s="86">
        <v>10</v>
      </c>
      <c r="AA297" s="86"/>
      <c r="AB297" s="86">
        <v>10</v>
      </c>
      <c r="AC297" s="86">
        <v>10</v>
      </c>
      <c r="AD297" s="86"/>
      <c r="AE297" s="86">
        <v>10</v>
      </c>
      <c r="AF297" s="86"/>
      <c r="AG297" s="86"/>
      <c r="AH297" s="86"/>
    </row>
    <row r="298" spans="1:34" x14ac:dyDescent="0.2">
      <c r="A298" s="87">
        <v>42567</v>
      </c>
      <c r="B298" s="86">
        <v>198</v>
      </c>
      <c r="C298" s="86" t="s">
        <v>1753</v>
      </c>
      <c r="D298" s="86" t="str">
        <f t="shared" si="49"/>
        <v>5</v>
      </c>
      <c r="E298" s="86" t="s">
        <v>1670</v>
      </c>
      <c r="F298" s="86" t="str">
        <f t="shared" si="50"/>
        <v>SH</v>
      </c>
      <c r="G298" s="86">
        <v>13.5</v>
      </c>
      <c r="H298" s="86">
        <v>2.5</v>
      </c>
      <c r="I298" s="86">
        <v>8</v>
      </c>
      <c r="J298" s="86">
        <v>7</v>
      </c>
      <c r="K298" s="86">
        <v>12</v>
      </c>
      <c r="L298" s="86">
        <v>12</v>
      </c>
      <c r="M298" s="86"/>
      <c r="N298" s="86"/>
      <c r="O298" s="86"/>
      <c r="P298" s="86"/>
      <c r="Q298" s="86"/>
      <c r="R298" s="86"/>
      <c r="S298" s="86">
        <v>0.5</v>
      </c>
      <c r="T298" s="86">
        <v>0.47</v>
      </c>
      <c r="U298" s="86">
        <f>AVERAGE(S298:T298)</f>
        <v>0.48499999999999999</v>
      </c>
      <c r="V298" s="86">
        <v>0.52</v>
      </c>
      <c r="W298" s="86">
        <f>11.898*(U298^(3.3534))</f>
        <v>1.0510909839652229</v>
      </c>
      <c r="X298" s="86">
        <f>11.898*(V298^(3.3534))</f>
        <v>1.3277599882279214</v>
      </c>
      <c r="Y298" s="86">
        <v>9</v>
      </c>
      <c r="Z298" s="86">
        <v>9</v>
      </c>
      <c r="AA298" s="86"/>
      <c r="AB298" s="86">
        <v>8</v>
      </c>
      <c r="AC298" s="86">
        <v>8</v>
      </c>
      <c r="AD298" s="86"/>
      <c r="AE298" s="86">
        <v>9</v>
      </c>
      <c r="AF298" s="86">
        <v>9</v>
      </c>
      <c r="AG298" s="86"/>
      <c r="AH298" s="86"/>
    </row>
    <row r="299" spans="1:34" x14ac:dyDescent="0.2">
      <c r="A299" s="87">
        <v>42573</v>
      </c>
      <c r="B299" s="86">
        <v>204</v>
      </c>
      <c r="C299" s="86" t="s">
        <v>1753</v>
      </c>
      <c r="D299" s="86" t="str">
        <f t="shared" si="49"/>
        <v>5</v>
      </c>
      <c r="E299" s="86" t="s">
        <v>1670</v>
      </c>
      <c r="F299" s="86" t="str">
        <f t="shared" si="50"/>
        <v>SH</v>
      </c>
      <c r="G299" s="86">
        <v>13.5</v>
      </c>
      <c r="H299" s="86">
        <v>2</v>
      </c>
      <c r="I299" s="86">
        <v>8</v>
      </c>
      <c r="J299" s="86">
        <v>7</v>
      </c>
      <c r="K299" s="86">
        <v>12</v>
      </c>
      <c r="L299" s="86">
        <v>12</v>
      </c>
      <c r="M299" s="86"/>
      <c r="N299" s="86"/>
      <c r="O299" s="86"/>
      <c r="P299" s="86"/>
      <c r="Q299" s="86"/>
      <c r="R299" s="86"/>
      <c r="S299" s="86">
        <v>0.53</v>
      </c>
      <c r="T299" s="86">
        <v>0.47</v>
      </c>
      <c r="U299" s="86">
        <f>AVERAGE(S299:T299)</f>
        <v>0.5</v>
      </c>
      <c r="V299" s="86">
        <v>0.51</v>
      </c>
      <c r="W299" s="86">
        <f>11.898*(U299^(3.3534))</f>
        <v>1.1641259681057374</v>
      </c>
      <c r="X299" s="86">
        <f>11.898*(V299^(3.3534))</f>
        <v>1.2440556074631184</v>
      </c>
      <c r="Y299" s="86">
        <v>8</v>
      </c>
      <c r="Z299" s="86">
        <v>9</v>
      </c>
      <c r="AA299" s="86"/>
      <c r="AB299" s="86">
        <v>7</v>
      </c>
      <c r="AC299" s="86">
        <v>9</v>
      </c>
      <c r="AD299" s="86"/>
      <c r="AE299" s="86">
        <v>8</v>
      </c>
      <c r="AF299" s="86">
        <v>9</v>
      </c>
      <c r="AG299" s="86">
        <v>9</v>
      </c>
      <c r="AH299" s="86"/>
    </row>
    <row r="300" spans="1:34" x14ac:dyDescent="0.2">
      <c r="A300" s="87">
        <v>42578</v>
      </c>
      <c r="B300" s="86">
        <v>209</v>
      </c>
      <c r="C300" s="86" t="s">
        <v>1753</v>
      </c>
      <c r="D300" s="86" t="str">
        <f t="shared" si="49"/>
        <v>5</v>
      </c>
      <c r="E300" s="86" t="s">
        <v>1670</v>
      </c>
      <c r="F300" s="86" t="str">
        <f t="shared" si="50"/>
        <v>SH</v>
      </c>
      <c r="G300" s="86">
        <v>13.5</v>
      </c>
      <c r="H300" s="86">
        <v>2</v>
      </c>
      <c r="I300" s="86">
        <v>8</v>
      </c>
      <c r="J300" s="86">
        <v>7</v>
      </c>
      <c r="K300" s="86">
        <v>12</v>
      </c>
      <c r="L300" s="86">
        <v>12</v>
      </c>
      <c r="M300" s="86"/>
      <c r="N300" s="86"/>
      <c r="O300" s="86"/>
      <c r="P300" s="86"/>
      <c r="Q300" s="86"/>
      <c r="R300" s="86"/>
      <c r="S300" s="86"/>
      <c r="T300" s="86"/>
      <c r="U300" s="86"/>
      <c r="V300" s="86"/>
      <c r="W300" s="86"/>
      <c r="X300" s="86"/>
      <c r="Y300" s="86">
        <v>9</v>
      </c>
      <c r="Z300" s="86">
        <v>9</v>
      </c>
      <c r="AA300" s="86"/>
      <c r="AB300" s="86">
        <v>8</v>
      </c>
      <c r="AC300" s="86">
        <v>8</v>
      </c>
      <c r="AD300" s="86"/>
      <c r="AE300" s="86">
        <v>9</v>
      </c>
      <c r="AF300" s="86">
        <v>9</v>
      </c>
      <c r="AG300" s="86"/>
      <c r="AH300" s="86"/>
    </row>
    <row r="301" spans="1:34" x14ac:dyDescent="0.2">
      <c r="A301" s="87">
        <v>42587</v>
      </c>
      <c r="B301" s="86">
        <v>218</v>
      </c>
      <c r="C301" s="86" t="s">
        <v>1753</v>
      </c>
      <c r="D301" s="86" t="str">
        <f t="shared" si="49"/>
        <v>5</v>
      </c>
      <c r="E301" s="86" t="s">
        <v>1670</v>
      </c>
      <c r="F301" s="86" t="str">
        <f t="shared" si="50"/>
        <v>SH</v>
      </c>
      <c r="G301" s="86">
        <v>13.5</v>
      </c>
      <c r="H301" s="86">
        <v>0</v>
      </c>
      <c r="I301" s="86">
        <v>8</v>
      </c>
      <c r="J301" s="86">
        <v>6.5</v>
      </c>
      <c r="K301" s="86">
        <v>12</v>
      </c>
      <c r="L301" s="86">
        <v>12</v>
      </c>
      <c r="M301" s="86">
        <v>1</v>
      </c>
      <c r="N301" s="86">
        <v>1</v>
      </c>
      <c r="O301" s="86"/>
      <c r="P301" s="86"/>
      <c r="Q301" s="86"/>
      <c r="R301" s="86"/>
      <c r="S301" s="86">
        <v>0.48</v>
      </c>
      <c r="T301" s="86">
        <v>0.5</v>
      </c>
      <c r="U301" s="86">
        <f>AVERAGE(S301:T301)</f>
        <v>0.49</v>
      </c>
      <c r="V301" s="86">
        <v>0.48</v>
      </c>
      <c r="W301" s="86">
        <f t="shared" ref="W301:X303" si="54">11.898*(U301^(3.3534))</f>
        <v>1.0878712496986978</v>
      </c>
      <c r="X301" s="86">
        <f t="shared" si="54"/>
        <v>1.0151923348970988</v>
      </c>
      <c r="Y301" s="86">
        <v>8</v>
      </c>
      <c r="Z301" s="86">
        <v>9</v>
      </c>
      <c r="AA301" s="86"/>
      <c r="AB301" s="86">
        <v>7</v>
      </c>
      <c r="AC301" s="86">
        <v>7</v>
      </c>
      <c r="AD301" s="86"/>
      <c r="AE301" s="86">
        <v>8</v>
      </c>
      <c r="AF301" s="86">
        <v>8</v>
      </c>
      <c r="AG301" s="86"/>
      <c r="AH301" s="86"/>
    </row>
    <row r="302" spans="1:34" x14ac:dyDescent="0.2">
      <c r="A302" s="87">
        <v>42594</v>
      </c>
      <c r="B302" s="86">
        <v>225</v>
      </c>
      <c r="C302" s="86" t="s">
        <v>1753</v>
      </c>
      <c r="D302" s="86" t="str">
        <f t="shared" si="49"/>
        <v>5</v>
      </c>
      <c r="E302" s="86" t="s">
        <v>1670</v>
      </c>
      <c r="F302" s="86" t="str">
        <f t="shared" si="50"/>
        <v>SH</v>
      </c>
      <c r="G302" s="86"/>
      <c r="H302" s="86"/>
      <c r="I302" s="86">
        <v>8</v>
      </c>
      <c r="J302" s="86">
        <v>6</v>
      </c>
      <c r="K302" s="86">
        <v>12</v>
      </c>
      <c r="L302" s="86">
        <v>12</v>
      </c>
      <c r="M302" s="86">
        <v>2</v>
      </c>
      <c r="N302" s="86">
        <v>2</v>
      </c>
      <c r="O302" s="86"/>
      <c r="P302" s="86"/>
      <c r="Q302" s="86"/>
      <c r="R302" s="86"/>
      <c r="S302" s="86">
        <v>0.48</v>
      </c>
      <c r="T302" s="86">
        <v>0.51</v>
      </c>
      <c r="U302" s="86">
        <f>AVERAGE(S302:T302)</f>
        <v>0.495</v>
      </c>
      <c r="V302" s="86">
        <v>0.5</v>
      </c>
      <c r="W302" s="86">
        <f t="shared" si="54"/>
        <v>1.125545455203536</v>
      </c>
      <c r="X302" s="86">
        <f t="shared" si="54"/>
        <v>1.1641259681057374</v>
      </c>
      <c r="Y302" s="86">
        <v>6</v>
      </c>
      <c r="Z302" s="86">
        <v>7</v>
      </c>
      <c r="AA302" s="86"/>
      <c r="AB302" s="86">
        <v>6</v>
      </c>
      <c r="AC302" s="86">
        <v>5</v>
      </c>
      <c r="AD302" s="86"/>
      <c r="AE302" s="86">
        <v>7</v>
      </c>
      <c r="AF302" s="86">
        <v>6</v>
      </c>
      <c r="AG302" s="86"/>
      <c r="AH302" s="86"/>
    </row>
    <row r="303" spans="1:34" x14ac:dyDescent="0.2">
      <c r="A303" s="87">
        <v>42600</v>
      </c>
      <c r="B303" s="86">
        <v>231</v>
      </c>
      <c r="C303" s="86" t="s">
        <v>1753</v>
      </c>
      <c r="D303" s="86" t="str">
        <f t="shared" si="49"/>
        <v>5</v>
      </c>
      <c r="E303" s="86" t="s">
        <v>1670</v>
      </c>
      <c r="F303" s="86" t="str">
        <f t="shared" si="50"/>
        <v>SH</v>
      </c>
      <c r="G303" s="86"/>
      <c r="H303" s="86"/>
      <c r="I303" s="86">
        <v>8</v>
      </c>
      <c r="J303" s="86">
        <v>4.5</v>
      </c>
      <c r="K303" s="86">
        <v>12</v>
      </c>
      <c r="L303" s="86">
        <v>10</v>
      </c>
      <c r="M303" s="86">
        <v>2.5</v>
      </c>
      <c r="N303" s="86">
        <v>2.5</v>
      </c>
      <c r="O303" s="86"/>
      <c r="P303" s="86"/>
      <c r="Q303" s="86"/>
      <c r="R303" s="86"/>
      <c r="S303" s="86">
        <v>0.47</v>
      </c>
      <c r="T303" s="86">
        <v>0.5</v>
      </c>
      <c r="U303" s="86">
        <f>AVERAGE(S303:T303)</f>
        <v>0.48499999999999999</v>
      </c>
      <c r="V303" s="86">
        <v>0.47</v>
      </c>
      <c r="W303" s="86">
        <f t="shared" si="54"/>
        <v>1.0510909839652229</v>
      </c>
      <c r="X303" s="86">
        <f t="shared" si="54"/>
        <v>0.94599081871535851</v>
      </c>
      <c r="Y303" s="86">
        <v>3</v>
      </c>
      <c r="Z303" s="86">
        <v>6</v>
      </c>
      <c r="AA303" s="86"/>
      <c r="AB303" s="86">
        <v>5</v>
      </c>
      <c r="AC303" s="86">
        <v>0</v>
      </c>
      <c r="AD303" s="86"/>
      <c r="AE303" s="86">
        <v>7</v>
      </c>
      <c r="AF303" s="86">
        <v>3</v>
      </c>
      <c r="AG303" s="86"/>
      <c r="AH303" s="86"/>
    </row>
    <row r="304" spans="1:34" x14ac:dyDescent="0.2">
      <c r="A304" s="87">
        <v>42536</v>
      </c>
      <c r="B304" s="86">
        <v>167</v>
      </c>
      <c r="C304" s="86" t="s">
        <v>1739</v>
      </c>
      <c r="D304" s="86" t="str">
        <f t="shared" si="49"/>
        <v>1</v>
      </c>
      <c r="E304" s="86" t="s">
        <v>1671</v>
      </c>
      <c r="F304" s="86" t="str">
        <f t="shared" si="50"/>
        <v>CL</v>
      </c>
      <c r="G304" s="86">
        <v>5</v>
      </c>
      <c r="H304" s="86">
        <v>3</v>
      </c>
      <c r="I304" s="86">
        <v>9.5</v>
      </c>
      <c r="J304" s="86">
        <v>9.5</v>
      </c>
      <c r="K304" s="86">
        <v>3.5</v>
      </c>
      <c r="L304" s="86">
        <v>3.5</v>
      </c>
      <c r="M304" s="86"/>
      <c r="N304" s="86"/>
      <c r="O304" s="86"/>
      <c r="P304" s="86"/>
      <c r="Q304" s="86"/>
      <c r="R304" s="86"/>
      <c r="S304" s="86"/>
      <c r="T304" s="86"/>
      <c r="U304" s="86"/>
      <c r="V304" s="86"/>
      <c r="W304" s="86"/>
      <c r="X304" s="86"/>
      <c r="Y304" s="86"/>
      <c r="Z304" s="86"/>
      <c r="AA304" s="86"/>
      <c r="AB304" s="86"/>
      <c r="AC304" s="86"/>
      <c r="AD304" s="86"/>
      <c r="AE304" s="86"/>
      <c r="AF304" s="86"/>
      <c r="AG304" s="86"/>
      <c r="AH304" s="86"/>
    </row>
    <row r="305" spans="1:34" x14ac:dyDescent="0.2">
      <c r="A305" s="87">
        <v>42544</v>
      </c>
      <c r="B305" s="86">
        <v>175</v>
      </c>
      <c r="C305" s="86" t="s">
        <v>1739</v>
      </c>
      <c r="D305" s="86" t="str">
        <f t="shared" si="49"/>
        <v>1</v>
      </c>
      <c r="E305" s="86" t="s">
        <v>1671</v>
      </c>
      <c r="F305" s="86" t="str">
        <f t="shared" si="50"/>
        <v>CL</v>
      </c>
      <c r="G305" s="86">
        <v>5</v>
      </c>
      <c r="H305" s="86">
        <v>3</v>
      </c>
      <c r="I305" s="86">
        <v>10</v>
      </c>
      <c r="J305" s="86">
        <v>10</v>
      </c>
      <c r="K305" s="86">
        <v>7.5</v>
      </c>
      <c r="L305" s="86">
        <v>7.5</v>
      </c>
      <c r="M305" s="86"/>
      <c r="N305" s="86"/>
      <c r="O305" s="86"/>
      <c r="P305" s="86"/>
      <c r="Q305" s="86"/>
      <c r="R305" s="86"/>
      <c r="S305" s="86"/>
      <c r="T305" s="86"/>
      <c r="U305" s="86"/>
      <c r="V305" s="86"/>
      <c r="W305" s="86"/>
      <c r="X305" s="86"/>
      <c r="Y305" s="86"/>
      <c r="Z305" s="86"/>
      <c r="AA305" s="86"/>
      <c r="AB305" s="86"/>
      <c r="AC305" s="86"/>
      <c r="AD305" s="86"/>
      <c r="AE305" s="86"/>
      <c r="AF305" s="86"/>
      <c r="AG305" s="86"/>
      <c r="AH305" s="86"/>
    </row>
    <row r="306" spans="1:34" x14ac:dyDescent="0.2">
      <c r="A306" s="87">
        <v>42550</v>
      </c>
      <c r="B306" s="86">
        <v>181</v>
      </c>
      <c r="C306" s="86" t="s">
        <v>1739</v>
      </c>
      <c r="D306" s="86" t="str">
        <f t="shared" si="49"/>
        <v>1</v>
      </c>
      <c r="E306" s="86" t="s">
        <v>1671</v>
      </c>
      <c r="F306" s="86" t="str">
        <f t="shared" si="50"/>
        <v>CL</v>
      </c>
      <c r="G306" s="86">
        <v>5</v>
      </c>
      <c r="H306" s="86">
        <v>3</v>
      </c>
      <c r="I306" s="86">
        <v>11</v>
      </c>
      <c r="J306" s="86">
        <v>11</v>
      </c>
      <c r="K306" s="86">
        <v>10.5</v>
      </c>
      <c r="L306" s="86">
        <v>10.5</v>
      </c>
      <c r="M306" s="86"/>
      <c r="N306" s="86"/>
      <c r="O306" s="86"/>
      <c r="P306" s="86"/>
      <c r="Q306" s="86"/>
      <c r="R306" s="86"/>
      <c r="S306" s="86"/>
      <c r="T306" s="86"/>
      <c r="U306" s="86"/>
      <c r="V306" s="86"/>
      <c r="W306" s="86"/>
      <c r="X306" s="86"/>
      <c r="Y306" s="86"/>
      <c r="Z306" s="86">
        <v>10</v>
      </c>
      <c r="AA306" s="86"/>
      <c r="AB306" s="86">
        <v>10</v>
      </c>
      <c r="AC306" s="86">
        <v>10</v>
      </c>
      <c r="AD306" s="86"/>
      <c r="AE306" s="86"/>
      <c r="AF306" s="86">
        <v>10</v>
      </c>
      <c r="AG306" s="86">
        <v>10</v>
      </c>
      <c r="AH306" s="86"/>
    </row>
    <row r="307" spans="1:34" x14ac:dyDescent="0.2">
      <c r="A307" s="87">
        <v>42558</v>
      </c>
      <c r="B307" s="86">
        <v>189</v>
      </c>
      <c r="C307" s="86" t="s">
        <v>1739</v>
      </c>
      <c r="D307" s="86" t="str">
        <f t="shared" si="49"/>
        <v>1</v>
      </c>
      <c r="E307" s="86" t="s">
        <v>1671</v>
      </c>
      <c r="F307" s="86" t="str">
        <f t="shared" si="50"/>
        <v>CL</v>
      </c>
      <c r="G307" s="86">
        <v>5</v>
      </c>
      <c r="H307" s="86">
        <v>3</v>
      </c>
      <c r="I307" s="86">
        <v>11.5</v>
      </c>
      <c r="J307" s="86">
        <v>11.5</v>
      </c>
      <c r="K307" s="86">
        <v>13.5</v>
      </c>
      <c r="L307" s="86">
        <v>13.5</v>
      </c>
      <c r="M307" s="86"/>
      <c r="N307" s="86"/>
      <c r="O307" s="86"/>
      <c r="P307" s="86"/>
      <c r="Q307" s="86"/>
      <c r="R307" s="86"/>
      <c r="S307" s="86">
        <v>0.54</v>
      </c>
      <c r="T307" s="86">
        <v>0.44</v>
      </c>
      <c r="U307" s="86">
        <f>AVERAGE(S307:T307)</f>
        <v>0.49</v>
      </c>
      <c r="V307" s="86">
        <v>0.56000000000000005</v>
      </c>
      <c r="W307" s="86">
        <f t="shared" ref="W307:X311" si="55">11.898*(U307^(3.3534))</f>
        <v>1.0878712496986978</v>
      </c>
      <c r="X307" s="86">
        <f t="shared" si="55"/>
        <v>1.7023454502226976</v>
      </c>
      <c r="Y307" s="86"/>
      <c r="Z307" s="86">
        <v>10</v>
      </c>
      <c r="AA307" s="86"/>
      <c r="AB307" s="86">
        <v>10</v>
      </c>
      <c r="AC307" s="86">
        <v>10</v>
      </c>
      <c r="AD307" s="86"/>
      <c r="AE307" s="86"/>
      <c r="AF307" s="86">
        <v>10</v>
      </c>
      <c r="AG307" s="86">
        <v>10</v>
      </c>
      <c r="AH307" s="86"/>
    </row>
    <row r="308" spans="1:34" x14ac:dyDescent="0.2">
      <c r="A308" s="87">
        <v>42569</v>
      </c>
      <c r="B308" s="86">
        <v>200</v>
      </c>
      <c r="C308" s="86" t="s">
        <v>1739</v>
      </c>
      <c r="D308" s="86" t="str">
        <f t="shared" si="49"/>
        <v>1</v>
      </c>
      <c r="E308" s="86" t="s">
        <v>1671</v>
      </c>
      <c r="F308" s="86" t="str">
        <f t="shared" si="50"/>
        <v>CL</v>
      </c>
      <c r="G308" s="86">
        <v>5</v>
      </c>
      <c r="H308" s="86">
        <v>2.5</v>
      </c>
      <c r="I308" s="86">
        <v>11.5</v>
      </c>
      <c r="J308" s="86">
        <v>11</v>
      </c>
      <c r="K308" s="86">
        <v>15</v>
      </c>
      <c r="L308" s="86">
        <v>15</v>
      </c>
      <c r="M308" s="86">
        <v>1.5</v>
      </c>
      <c r="N308" s="86">
        <v>1.5</v>
      </c>
      <c r="O308" s="86"/>
      <c r="P308" s="86"/>
      <c r="Q308" s="86"/>
      <c r="R308" s="86"/>
      <c r="S308" s="86">
        <v>0.57999999999999996</v>
      </c>
      <c r="T308" s="86">
        <v>0.56999999999999995</v>
      </c>
      <c r="U308" s="86">
        <f>AVERAGE(S308:T308)</f>
        <v>0.57499999999999996</v>
      </c>
      <c r="V308" s="86">
        <v>0.57999999999999996</v>
      </c>
      <c r="W308" s="86">
        <f t="shared" si="55"/>
        <v>1.8601335031507611</v>
      </c>
      <c r="X308" s="86">
        <f t="shared" si="55"/>
        <v>1.9149321834042425</v>
      </c>
      <c r="Y308" s="86"/>
      <c r="Z308" s="86">
        <v>9</v>
      </c>
      <c r="AA308" s="86"/>
      <c r="AB308" s="86">
        <v>9</v>
      </c>
      <c r="AC308" s="86">
        <v>8</v>
      </c>
      <c r="AD308" s="86"/>
      <c r="AE308" s="86"/>
      <c r="AF308" s="86">
        <v>6</v>
      </c>
      <c r="AG308" s="86">
        <v>8</v>
      </c>
      <c r="AH308" s="86">
        <v>8</v>
      </c>
    </row>
    <row r="309" spans="1:34" x14ac:dyDescent="0.2">
      <c r="A309" s="87">
        <v>42576</v>
      </c>
      <c r="B309" s="86">
        <v>207</v>
      </c>
      <c r="C309" s="86" t="s">
        <v>1739</v>
      </c>
      <c r="D309" s="86" t="str">
        <f t="shared" si="49"/>
        <v>1</v>
      </c>
      <c r="E309" s="86" t="s">
        <v>1671</v>
      </c>
      <c r="F309" s="86" t="str">
        <f t="shared" si="50"/>
        <v>CL</v>
      </c>
      <c r="G309" s="86">
        <v>5</v>
      </c>
      <c r="H309" s="86">
        <v>2</v>
      </c>
      <c r="I309" s="86">
        <v>11.5</v>
      </c>
      <c r="J309" s="86">
        <v>10</v>
      </c>
      <c r="K309" s="86">
        <v>15</v>
      </c>
      <c r="L309" s="86">
        <v>15</v>
      </c>
      <c r="M309" s="86">
        <v>3</v>
      </c>
      <c r="N309" s="86">
        <v>3</v>
      </c>
      <c r="O309" s="86"/>
      <c r="P309" s="86"/>
      <c r="Q309" s="86"/>
      <c r="R309" s="86"/>
      <c r="S309" s="86">
        <v>0.57999999999999996</v>
      </c>
      <c r="T309" s="86">
        <v>0.56999999999999995</v>
      </c>
      <c r="U309" s="86">
        <f>AVERAGE(S309:T309)</f>
        <v>0.57499999999999996</v>
      </c>
      <c r="V309" s="86">
        <v>0.54</v>
      </c>
      <c r="W309" s="86">
        <f t="shared" si="55"/>
        <v>1.8601335031507611</v>
      </c>
      <c r="X309" s="86">
        <f t="shared" si="55"/>
        <v>1.506895717968777</v>
      </c>
      <c r="Y309" s="86"/>
      <c r="Z309" s="86">
        <v>8</v>
      </c>
      <c r="AA309" s="86"/>
      <c r="AB309" s="86">
        <v>7</v>
      </c>
      <c r="AC309" s="86">
        <v>7</v>
      </c>
      <c r="AD309" s="86"/>
      <c r="AE309" s="86"/>
      <c r="AF309" s="86">
        <v>5</v>
      </c>
      <c r="AG309" s="86">
        <v>7</v>
      </c>
      <c r="AH309" s="86">
        <v>6</v>
      </c>
    </row>
    <row r="310" spans="1:34" x14ac:dyDescent="0.2">
      <c r="A310" s="87">
        <v>42585</v>
      </c>
      <c r="B310" s="86">
        <v>216</v>
      </c>
      <c r="C310" s="86" t="s">
        <v>1739</v>
      </c>
      <c r="D310" s="86" t="str">
        <f t="shared" si="49"/>
        <v>1</v>
      </c>
      <c r="E310" s="86" t="s">
        <v>1671</v>
      </c>
      <c r="F310" s="86" t="str">
        <f t="shared" si="50"/>
        <v>CL</v>
      </c>
      <c r="G310" s="86">
        <v>5</v>
      </c>
      <c r="H310" s="86">
        <v>0</v>
      </c>
      <c r="I310" s="86">
        <v>11.5</v>
      </c>
      <c r="J310" s="86">
        <v>9.5</v>
      </c>
      <c r="K310" s="86">
        <v>15</v>
      </c>
      <c r="L310" s="86">
        <v>15</v>
      </c>
      <c r="M310" s="86">
        <v>4.5</v>
      </c>
      <c r="N310" s="86">
        <v>4.5</v>
      </c>
      <c r="O310" s="86"/>
      <c r="P310" s="86"/>
      <c r="Q310" s="86"/>
      <c r="R310" s="86"/>
      <c r="S310" s="86">
        <v>0.55000000000000004</v>
      </c>
      <c r="T310" s="86">
        <v>0.52</v>
      </c>
      <c r="U310" s="86">
        <f>AVERAGE(S310:T310)</f>
        <v>0.53500000000000003</v>
      </c>
      <c r="V310" s="86">
        <v>0.55000000000000004</v>
      </c>
      <c r="W310" s="86">
        <f t="shared" si="55"/>
        <v>1.4606142629224268</v>
      </c>
      <c r="X310" s="86">
        <f t="shared" si="55"/>
        <v>1.6025301443006683</v>
      </c>
      <c r="Y310" s="86"/>
      <c r="Z310" s="86">
        <v>7</v>
      </c>
      <c r="AA310" s="86"/>
      <c r="AB310" s="86">
        <v>6</v>
      </c>
      <c r="AC310" s="86">
        <v>6</v>
      </c>
      <c r="AD310" s="86"/>
      <c r="AE310" s="86"/>
      <c r="AF310" s="86">
        <v>3</v>
      </c>
      <c r="AG310" s="86">
        <v>7</v>
      </c>
      <c r="AH310" s="86">
        <v>3</v>
      </c>
    </row>
    <row r="311" spans="1:34" x14ac:dyDescent="0.2">
      <c r="A311" s="87">
        <v>42595</v>
      </c>
      <c r="B311" s="86">
        <v>226</v>
      </c>
      <c r="C311" s="86" t="s">
        <v>1739</v>
      </c>
      <c r="D311" s="86" t="str">
        <f t="shared" si="49"/>
        <v>1</v>
      </c>
      <c r="E311" s="86" t="s">
        <v>1671</v>
      </c>
      <c r="F311" s="86" t="str">
        <f t="shared" si="50"/>
        <v>CL</v>
      </c>
      <c r="G311" s="86"/>
      <c r="H311" s="86"/>
      <c r="I311" s="86">
        <v>11.5</v>
      </c>
      <c r="J311" s="86">
        <v>9</v>
      </c>
      <c r="K311" s="86">
        <v>15</v>
      </c>
      <c r="L311" s="86">
        <v>13</v>
      </c>
      <c r="M311" s="86">
        <v>5</v>
      </c>
      <c r="N311" s="86">
        <v>5</v>
      </c>
      <c r="O311" s="86"/>
      <c r="P311" s="86"/>
      <c r="Q311" s="86"/>
      <c r="R311" s="86"/>
      <c r="S311" s="86">
        <v>0.51</v>
      </c>
      <c r="T311" s="86">
        <v>0.56000000000000005</v>
      </c>
      <c r="U311" s="86">
        <f>AVERAGE(S311:T311)</f>
        <v>0.53500000000000003</v>
      </c>
      <c r="V311" s="86">
        <v>0.56999999999999995</v>
      </c>
      <c r="W311" s="86">
        <f t="shared" si="55"/>
        <v>1.4606142629224268</v>
      </c>
      <c r="X311" s="86">
        <f t="shared" si="55"/>
        <v>1.8064448430210411</v>
      </c>
      <c r="Y311" s="86"/>
      <c r="Z311" s="86">
        <v>7</v>
      </c>
      <c r="AA311" s="86"/>
      <c r="AB311" s="86">
        <v>7</v>
      </c>
      <c r="AC311" s="86">
        <v>2</v>
      </c>
      <c r="AD311" s="86"/>
      <c r="AE311" s="86"/>
      <c r="AF311" s="86">
        <v>1</v>
      </c>
      <c r="AG311" s="86">
        <v>6</v>
      </c>
      <c r="AH311" s="86">
        <v>2</v>
      </c>
    </row>
    <row r="312" spans="1:34" x14ac:dyDescent="0.2">
      <c r="A312" s="87">
        <v>42601</v>
      </c>
      <c r="B312" s="86">
        <v>232</v>
      </c>
      <c r="C312" s="86" t="s">
        <v>1739</v>
      </c>
      <c r="D312" s="86" t="str">
        <f t="shared" si="49"/>
        <v>1</v>
      </c>
      <c r="E312" s="86" t="s">
        <v>1671</v>
      </c>
      <c r="F312" s="86" t="str">
        <f t="shared" si="50"/>
        <v>CL</v>
      </c>
      <c r="G312" s="86"/>
      <c r="H312" s="86"/>
      <c r="I312" s="86">
        <v>11.5</v>
      </c>
      <c r="J312" s="86">
        <v>2.5</v>
      </c>
      <c r="K312" s="86">
        <v>15</v>
      </c>
      <c r="L312" s="86">
        <v>10.5</v>
      </c>
      <c r="M312" s="86">
        <v>5</v>
      </c>
      <c r="N312" s="86">
        <v>5</v>
      </c>
      <c r="O312" s="86">
        <v>0.5</v>
      </c>
      <c r="P312" s="86">
        <v>0.5</v>
      </c>
      <c r="Q312" s="86"/>
      <c r="R312" s="86"/>
      <c r="S312" s="86"/>
      <c r="T312" s="86"/>
      <c r="U312" s="86"/>
      <c r="V312" s="86"/>
      <c r="W312" s="86"/>
      <c r="X312" s="86"/>
      <c r="Y312" s="86"/>
      <c r="Z312" s="86">
        <v>7</v>
      </c>
      <c r="AA312" s="86"/>
      <c r="AB312" s="86">
        <v>7</v>
      </c>
      <c r="AC312" s="86">
        <v>2</v>
      </c>
      <c r="AD312" s="86"/>
      <c r="AE312" s="86"/>
      <c r="AF312" s="86">
        <v>5</v>
      </c>
      <c r="AG312" s="86">
        <v>6</v>
      </c>
      <c r="AH312" s="86">
        <v>1</v>
      </c>
    </row>
    <row r="313" spans="1:34" x14ac:dyDescent="0.2">
      <c r="A313" s="87">
        <v>42536</v>
      </c>
      <c r="B313" s="86">
        <v>167</v>
      </c>
      <c r="C313" s="86" t="s">
        <v>1740</v>
      </c>
      <c r="D313" s="86" t="str">
        <f t="shared" si="49"/>
        <v>1</v>
      </c>
      <c r="E313" s="86" t="s">
        <v>1671</v>
      </c>
      <c r="F313" s="86" t="str">
        <f t="shared" si="50"/>
        <v>CT</v>
      </c>
      <c r="G313" s="86">
        <v>15</v>
      </c>
      <c r="H313" s="86">
        <v>4</v>
      </c>
      <c r="I313" s="86">
        <v>7</v>
      </c>
      <c r="J313" s="86">
        <v>7</v>
      </c>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row>
    <row r="314" spans="1:34" x14ac:dyDescent="0.2">
      <c r="A314" s="87">
        <v>42544</v>
      </c>
      <c r="B314" s="86">
        <v>175</v>
      </c>
      <c r="C314" s="86" t="s">
        <v>1740</v>
      </c>
      <c r="D314" s="86" t="str">
        <f t="shared" si="49"/>
        <v>1</v>
      </c>
      <c r="E314" s="86" t="s">
        <v>1671</v>
      </c>
      <c r="F314" s="86" t="str">
        <f t="shared" si="50"/>
        <v>CT</v>
      </c>
      <c r="G314" s="86">
        <v>15</v>
      </c>
      <c r="H314" s="86">
        <v>4</v>
      </c>
      <c r="I314" s="86">
        <v>7.5</v>
      </c>
      <c r="J314" s="86">
        <v>7.5</v>
      </c>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row>
    <row r="315" spans="1:34" x14ac:dyDescent="0.2">
      <c r="A315" s="87">
        <v>42550</v>
      </c>
      <c r="B315" s="86">
        <v>181</v>
      </c>
      <c r="C315" s="86" t="s">
        <v>1740</v>
      </c>
      <c r="D315" s="86" t="str">
        <f t="shared" si="49"/>
        <v>1</v>
      </c>
      <c r="E315" s="86" t="s">
        <v>1671</v>
      </c>
      <c r="F315" s="86" t="str">
        <f t="shared" si="50"/>
        <v>CT</v>
      </c>
      <c r="G315" s="86">
        <v>15</v>
      </c>
      <c r="H315" s="86">
        <v>4</v>
      </c>
      <c r="I315" s="86">
        <v>9.5</v>
      </c>
      <c r="J315" s="86">
        <v>9.5</v>
      </c>
      <c r="K315" s="86"/>
      <c r="L315" s="86"/>
      <c r="M315" s="86"/>
      <c r="N315" s="86"/>
      <c r="O315" s="86"/>
      <c r="P315" s="86"/>
      <c r="Q315" s="86"/>
      <c r="R315" s="86"/>
      <c r="S315" s="86"/>
      <c r="T315" s="86"/>
      <c r="U315" s="86"/>
      <c r="V315" s="86"/>
      <c r="W315" s="86"/>
      <c r="X315" s="86"/>
      <c r="Y315" s="86"/>
      <c r="Z315" s="86">
        <v>10</v>
      </c>
      <c r="AA315" s="86"/>
      <c r="AB315" s="86">
        <v>10</v>
      </c>
      <c r="AC315" s="86">
        <v>10</v>
      </c>
      <c r="AD315" s="86"/>
      <c r="AE315" s="86"/>
      <c r="AF315" s="86"/>
      <c r="AG315" s="86">
        <v>10</v>
      </c>
      <c r="AH315" s="86">
        <v>10</v>
      </c>
    </row>
    <row r="316" spans="1:34" x14ac:dyDescent="0.2">
      <c r="A316" s="87">
        <v>42558</v>
      </c>
      <c r="B316" s="86">
        <v>189</v>
      </c>
      <c r="C316" s="86" t="s">
        <v>1740</v>
      </c>
      <c r="D316" s="86" t="str">
        <f t="shared" si="49"/>
        <v>1</v>
      </c>
      <c r="E316" s="86" t="s">
        <v>1671</v>
      </c>
      <c r="F316" s="86" t="str">
        <f t="shared" si="50"/>
        <v>CT</v>
      </c>
      <c r="G316" s="86">
        <v>15</v>
      </c>
      <c r="H316" s="86">
        <v>4</v>
      </c>
      <c r="I316" s="86">
        <v>10.5</v>
      </c>
      <c r="J316" s="86">
        <v>10.5</v>
      </c>
      <c r="K316" s="86">
        <v>9.5</v>
      </c>
      <c r="L316" s="86">
        <v>9.5</v>
      </c>
      <c r="M316" s="86"/>
      <c r="N316" s="86"/>
      <c r="O316" s="86"/>
      <c r="P316" s="86"/>
      <c r="Q316" s="86"/>
      <c r="R316" s="86"/>
      <c r="S316" s="86">
        <v>0.49</v>
      </c>
      <c r="T316" s="86">
        <v>0.55000000000000004</v>
      </c>
      <c r="U316" s="86">
        <f>AVERAGE(S316:T316)</f>
        <v>0.52</v>
      </c>
      <c r="V316" s="86">
        <v>0.56999999999999995</v>
      </c>
      <c r="W316" s="86">
        <f t="shared" ref="W316:X320" si="56">11.898*(U316^(3.3534))</f>
        <v>1.3277599882279214</v>
      </c>
      <c r="X316" s="86">
        <f t="shared" si="56"/>
        <v>1.8064448430210411</v>
      </c>
      <c r="Y316" s="86"/>
      <c r="Z316" s="86">
        <v>10</v>
      </c>
      <c r="AA316" s="86"/>
      <c r="AB316" s="86">
        <v>10</v>
      </c>
      <c r="AC316" s="86">
        <v>10</v>
      </c>
      <c r="AD316" s="86"/>
      <c r="AE316" s="86"/>
      <c r="AF316" s="86"/>
      <c r="AG316" s="86">
        <v>10</v>
      </c>
      <c r="AH316" s="86">
        <v>10</v>
      </c>
    </row>
    <row r="317" spans="1:34" x14ac:dyDescent="0.2">
      <c r="A317" s="87">
        <v>42569</v>
      </c>
      <c r="B317" s="86">
        <v>200</v>
      </c>
      <c r="C317" s="86" t="s">
        <v>1740</v>
      </c>
      <c r="D317" s="86" t="str">
        <f t="shared" si="49"/>
        <v>1</v>
      </c>
      <c r="E317" s="86" t="s">
        <v>1671</v>
      </c>
      <c r="F317" s="86" t="str">
        <f t="shared" si="50"/>
        <v>CT</v>
      </c>
      <c r="G317" s="86">
        <v>15</v>
      </c>
      <c r="H317" s="86">
        <v>4</v>
      </c>
      <c r="I317" s="86">
        <v>10.5</v>
      </c>
      <c r="J317" s="86">
        <v>10.5</v>
      </c>
      <c r="K317" s="86">
        <v>9.5</v>
      </c>
      <c r="L317" s="86">
        <v>9.5</v>
      </c>
      <c r="M317" s="86"/>
      <c r="N317" s="86"/>
      <c r="O317" s="86"/>
      <c r="P317" s="86"/>
      <c r="Q317" s="86"/>
      <c r="R317" s="86"/>
      <c r="S317" s="86">
        <v>0.54</v>
      </c>
      <c r="T317" s="86">
        <v>0.54</v>
      </c>
      <c r="U317" s="86">
        <f>AVERAGE(S317:T317)</f>
        <v>0.54</v>
      </c>
      <c r="V317" s="86">
        <v>0.56000000000000005</v>
      </c>
      <c r="W317" s="86">
        <f t="shared" si="56"/>
        <v>1.506895717968777</v>
      </c>
      <c r="X317" s="86">
        <f t="shared" si="56"/>
        <v>1.7023454502226976</v>
      </c>
      <c r="Y317" s="86"/>
      <c r="Z317" s="86">
        <v>9</v>
      </c>
      <c r="AA317" s="86"/>
      <c r="AB317" s="86">
        <v>8</v>
      </c>
      <c r="AC317" s="86">
        <v>8</v>
      </c>
      <c r="AD317" s="86"/>
      <c r="AE317" s="86"/>
      <c r="AF317" s="86">
        <v>8</v>
      </c>
      <c r="AG317" s="86">
        <v>8</v>
      </c>
      <c r="AH317" s="86">
        <v>8</v>
      </c>
    </row>
    <row r="318" spans="1:34" x14ac:dyDescent="0.2">
      <c r="A318" s="87">
        <v>42576</v>
      </c>
      <c r="B318" s="86">
        <v>207</v>
      </c>
      <c r="C318" s="86" t="s">
        <v>1740</v>
      </c>
      <c r="D318" s="86" t="str">
        <f t="shared" si="49"/>
        <v>1</v>
      </c>
      <c r="E318" s="86" t="s">
        <v>1671</v>
      </c>
      <c r="F318" s="86" t="str">
        <f t="shared" si="50"/>
        <v>CT</v>
      </c>
      <c r="G318" s="86">
        <v>15</v>
      </c>
      <c r="H318" s="86">
        <v>4</v>
      </c>
      <c r="I318" s="86">
        <v>10.5</v>
      </c>
      <c r="J318" s="86">
        <v>10</v>
      </c>
      <c r="K318" s="86">
        <v>11.5</v>
      </c>
      <c r="L318" s="86">
        <v>11.5</v>
      </c>
      <c r="M318" s="86"/>
      <c r="N318" s="86"/>
      <c r="O318" s="86"/>
      <c r="P318" s="86"/>
      <c r="Q318" s="86"/>
      <c r="R318" s="86"/>
      <c r="S318" s="86">
        <v>0.53</v>
      </c>
      <c r="T318" s="86">
        <v>0.52</v>
      </c>
      <c r="U318" s="86">
        <f>AVERAGE(S318:T318)</f>
        <v>0.52500000000000002</v>
      </c>
      <c r="V318" s="86">
        <v>0.55000000000000004</v>
      </c>
      <c r="W318" s="86">
        <f t="shared" si="56"/>
        <v>1.3710590905803748</v>
      </c>
      <c r="X318" s="86">
        <f t="shared" si="56"/>
        <v>1.6025301443006683</v>
      </c>
      <c r="Y318" s="86"/>
      <c r="Z318" s="86">
        <v>8</v>
      </c>
      <c r="AA318" s="86"/>
      <c r="AB318" s="86">
        <v>7</v>
      </c>
      <c r="AC318" s="86">
        <v>8</v>
      </c>
      <c r="AD318" s="86"/>
      <c r="AE318" s="86"/>
      <c r="AF318" s="86">
        <v>6</v>
      </c>
      <c r="AG318" s="86">
        <v>7</v>
      </c>
      <c r="AH318" s="86">
        <v>6</v>
      </c>
    </row>
    <row r="319" spans="1:34" x14ac:dyDescent="0.2">
      <c r="A319" s="87">
        <v>42585</v>
      </c>
      <c r="B319" s="86">
        <v>216</v>
      </c>
      <c r="C319" s="86" t="s">
        <v>1740</v>
      </c>
      <c r="D319" s="86" t="str">
        <f t="shared" si="49"/>
        <v>1</v>
      </c>
      <c r="E319" s="86" t="s">
        <v>1671</v>
      </c>
      <c r="F319" s="86" t="str">
        <f t="shared" si="50"/>
        <v>CT</v>
      </c>
      <c r="G319" s="86">
        <v>15</v>
      </c>
      <c r="H319" s="86">
        <v>2.5</v>
      </c>
      <c r="I319" s="86">
        <v>10.5</v>
      </c>
      <c r="J319" s="86">
        <v>10</v>
      </c>
      <c r="K319" s="86">
        <v>11.5</v>
      </c>
      <c r="L319" s="86">
        <v>11.5</v>
      </c>
      <c r="M319" s="86"/>
      <c r="N319" s="86"/>
      <c r="O319" s="86"/>
      <c r="P319" s="86"/>
      <c r="Q319" s="86"/>
      <c r="R319" s="86"/>
      <c r="S319" s="86">
        <v>0.51</v>
      </c>
      <c r="T319" s="86">
        <v>0.5</v>
      </c>
      <c r="U319" s="86">
        <f>AVERAGE(S319:T319)</f>
        <v>0.505</v>
      </c>
      <c r="V319" s="86">
        <v>0.56000000000000005</v>
      </c>
      <c r="W319" s="86">
        <f t="shared" si="56"/>
        <v>1.2036252002599823</v>
      </c>
      <c r="X319" s="86">
        <f t="shared" si="56"/>
        <v>1.7023454502226976</v>
      </c>
      <c r="Y319" s="86"/>
      <c r="Z319" s="86">
        <v>7</v>
      </c>
      <c r="AA319" s="86"/>
      <c r="AB319" s="86">
        <v>6</v>
      </c>
      <c r="AC319" s="86">
        <v>7</v>
      </c>
      <c r="AD319" s="86"/>
      <c r="AE319" s="86"/>
      <c r="AF319" s="86">
        <v>3</v>
      </c>
      <c r="AG319" s="86">
        <v>6</v>
      </c>
      <c r="AH319" s="86">
        <v>7</v>
      </c>
    </row>
    <row r="320" spans="1:34" x14ac:dyDescent="0.2">
      <c r="A320" s="87">
        <v>42595</v>
      </c>
      <c r="B320" s="86">
        <v>226</v>
      </c>
      <c r="C320" s="86" t="s">
        <v>1740</v>
      </c>
      <c r="D320" s="86" t="str">
        <f t="shared" si="49"/>
        <v>1</v>
      </c>
      <c r="E320" s="86" t="s">
        <v>1671</v>
      </c>
      <c r="F320" s="86" t="str">
        <f t="shared" si="50"/>
        <v>CT</v>
      </c>
      <c r="G320" s="86">
        <v>15</v>
      </c>
      <c r="H320" s="86">
        <v>0.5</v>
      </c>
      <c r="I320" s="86">
        <v>10.5</v>
      </c>
      <c r="J320" s="86">
        <v>4</v>
      </c>
      <c r="K320" s="86">
        <v>11.5</v>
      </c>
      <c r="L320" s="86">
        <v>8.5</v>
      </c>
      <c r="M320" s="86">
        <v>1</v>
      </c>
      <c r="N320" s="86">
        <v>1</v>
      </c>
      <c r="O320" s="86"/>
      <c r="P320" s="86"/>
      <c r="Q320" s="86"/>
      <c r="R320" s="86"/>
      <c r="S320" s="86">
        <v>0.56000000000000005</v>
      </c>
      <c r="T320" s="86">
        <v>0.55000000000000004</v>
      </c>
      <c r="U320" s="86">
        <f>AVERAGE(S320:T320)</f>
        <v>0.55500000000000005</v>
      </c>
      <c r="V320" s="86">
        <v>0.59</v>
      </c>
      <c r="W320" s="86">
        <f t="shared" si="56"/>
        <v>1.6519087522607581</v>
      </c>
      <c r="X320" s="86">
        <f t="shared" si="56"/>
        <v>2.0279119780664363</v>
      </c>
      <c r="Y320" s="86"/>
      <c r="Z320" s="86">
        <v>8</v>
      </c>
      <c r="AA320" s="86"/>
      <c r="AB320" s="86">
        <v>7</v>
      </c>
      <c r="AC320" s="86">
        <v>2</v>
      </c>
      <c r="AD320" s="86"/>
      <c r="AE320" s="86"/>
      <c r="AF320" s="86">
        <v>1</v>
      </c>
      <c r="AG320" s="86">
        <v>6</v>
      </c>
      <c r="AH320" s="86">
        <v>3</v>
      </c>
    </row>
    <row r="321" spans="1:34" x14ac:dyDescent="0.2">
      <c r="A321" s="87">
        <v>42601</v>
      </c>
      <c r="B321" s="86">
        <v>232</v>
      </c>
      <c r="C321" s="86" t="s">
        <v>1740</v>
      </c>
      <c r="D321" s="86" t="str">
        <f t="shared" si="49"/>
        <v>1</v>
      </c>
      <c r="E321" s="86" t="s">
        <v>1671</v>
      </c>
      <c r="F321" s="86" t="str">
        <f t="shared" si="50"/>
        <v>CT</v>
      </c>
      <c r="G321" s="86">
        <v>15</v>
      </c>
      <c r="H321" s="86">
        <v>0</v>
      </c>
      <c r="I321" s="86">
        <v>10.5</v>
      </c>
      <c r="J321" s="86">
        <v>1</v>
      </c>
      <c r="K321" s="86">
        <v>11.5</v>
      </c>
      <c r="L321" s="86">
        <v>5.5</v>
      </c>
      <c r="M321" s="86">
        <v>1</v>
      </c>
      <c r="N321" s="86">
        <v>1</v>
      </c>
      <c r="O321" s="86"/>
      <c r="P321" s="86"/>
      <c r="Q321" s="86"/>
      <c r="R321" s="86"/>
      <c r="S321" s="86"/>
      <c r="T321" s="86"/>
      <c r="U321" s="86"/>
      <c r="V321" s="86"/>
      <c r="W321" s="86"/>
      <c r="X321" s="86"/>
      <c r="Y321" s="86"/>
      <c r="Z321" s="86">
        <v>8</v>
      </c>
      <c r="AA321" s="86"/>
      <c r="AB321" s="86">
        <v>6</v>
      </c>
      <c r="AC321" s="86">
        <v>1</v>
      </c>
      <c r="AD321" s="86"/>
      <c r="AE321" s="86"/>
      <c r="AF321" s="86">
        <v>1</v>
      </c>
      <c r="AG321" s="86">
        <v>6</v>
      </c>
      <c r="AH321" s="86">
        <v>2</v>
      </c>
    </row>
    <row r="322" spans="1:34" x14ac:dyDescent="0.2">
      <c r="A322" s="87">
        <v>42536</v>
      </c>
      <c r="B322" s="86">
        <v>167</v>
      </c>
      <c r="C322" s="86" t="s">
        <v>1754</v>
      </c>
      <c r="D322" s="86" t="str">
        <f t="shared" si="49"/>
        <v>1</v>
      </c>
      <c r="E322" s="86" t="s">
        <v>1671</v>
      </c>
      <c r="F322" s="86" t="str">
        <f t="shared" si="50"/>
        <v>FR</v>
      </c>
      <c r="G322" s="86">
        <v>7.5</v>
      </c>
      <c r="H322" s="86">
        <v>5.5</v>
      </c>
      <c r="I322" s="86">
        <v>11.5</v>
      </c>
      <c r="J322" s="86">
        <v>11.5</v>
      </c>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row>
    <row r="323" spans="1:34" x14ac:dyDescent="0.2">
      <c r="A323" s="87">
        <v>42544</v>
      </c>
      <c r="B323" s="86">
        <v>175</v>
      </c>
      <c r="C323" s="86" t="s">
        <v>1754</v>
      </c>
      <c r="D323" s="86" t="str">
        <f t="shared" si="49"/>
        <v>1</v>
      </c>
      <c r="E323" s="86" t="s">
        <v>1671</v>
      </c>
      <c r="F323" s="86" t="str">
        <f t="shared" si="50"/>
        <v>FR</v>
      </c>
      <c r="G323" s="86">
        <v>7.5</v>
      </c>
      <c r="H323" s="86">
        <v>5</v>
      </c>
      <c r="I323" s="86">
        <v>11.5</v>
      </c>
      <c r="J323" s="86">
        <v>11.5</v>
      </c>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row>
    <row r="324" spans="1:34" x14ac:dyDescent="0.2">
      <c r="A324" s="87">
        <v>42550</v>
      </c>
      <c r="B324" s="86">
        <v>181</v>
      </c>
      <c r="C324" s="86" t="s">
        <v>1754</v>
      </c>
      <c r="D324" s="86" t="str">
        <f t="shared" ref="D324:D387" si="57">LEFT(C324,1)</f>
        <v>1</v>
      </c>
      <c r="E324" s="86" t="s">
        <v>1671</v>
      </c>
      <c r="F324" s="86" t="str">
        <f t="shared" ref="F324:F387" si="58">RIGHT(C324,2)</f>
        <v>FR</v>
      </c>
      <c r="G324" s="86">
        <v>7.5</v>
      </c>
      <c r="H324" s="86">
        <v>5</v>
      </c>
      <c r="I324" s="86">
        <v>11.5</v>
      </c>
      <c r="J324" s="86">
        <v>11.5</v>
      </c>
      <c r="K324" s="86"/>
      <c r="L324" s="86"/>
      <c r="M324" s="86"/>
      <c r="N324" s="86"/>
      <c r="O324" s="86"/>
      <c r="P324" s="86"/>
      <c r="Q324" s="86"/>
      <c r="R324" s="86"/>
      <c r="S324" s="86"/>
      <c r="T324" s="86"/>
      <c r="U324" s="86"/>
      <c r="V324" s="86"/>
      <c r="W324" s="86"/>
      <c r="X324" s="86"/>
      <c r="Y324" s="86"/>
      <c r="Z324" s="86">
        <v>10</v>
      </c>
      <c r="AA324" s="86"/>
      <c r="AB324" s="86">
        <v>10</v>
      </c>
      <c r="AC324" s="86">
        <v>10</v>
      </c>
      <c r="AD324" s="86"/>
      <c r="AE324" s="86"/>
      <c r="AF324" s="86">
        <v>10</v>
      </c>
      <c r="AG324" s="86">
        <v>10</v>
      </c>
      <c r="AH324" s="86"/>
    </row>
    <row r="325" spans="1:34" x14ac:dyDescent="0.2">
      <c r="A325" s="87">
        <v>42558</v>
      </c>
      <c r="B325" s="86">
        <v>189</v>
      </c>
      <c r="C325" s="86" t="s">
        <v>1754</v>
      </c>
      <c r="D325" s="86" t="str">
        <f t="shared" si="57"/>
        <v>1</v>
      </c>
      <c r="E325" s="86" t="s">
        <v>1671</v>
      </c>
      <c r="F325" s="86" t="str">
        <f t="shared" si="58"/>
        <v>FR</v>
      </c>
      <c r="G325" s="86">
        <v>7.5</v>
      </c>
      <c r="H325" s="86">
        <v>5</v>
      </c>
      <c r="I325" s="86">
        <v>11.5</v>
      </c>
      <c r="J325" s="86">
        <v>11.5</v>
      </c>
      <c r="K325" s="86">
        <v>3.5</v>
      </c>
      <c r="L325" s="86">
        <v>3.5</v>
      </c>
      <c r="M325" s="86"/>
      <c r="N325" s="86"/>
      <c r="O325" s="86"/>
      <c r="P325" s="86"/>
      <c r="Q325" s="86"/>
      <c r="R325" s="86"/>
      <c r="S325" s="86">
        <v>0.6</v>
      </c>
      <c r="T325" s="86">
        <v>0.61</v>
      </c>
      <c r="U325" s="86">
        <f>AVERAGE(S325:T325)</f>
        <v>0.60499999999999998</v>
      </c>
      <c r="V325" s="86">
        <v>0.62</v>
      </c>
      <c r="W325" s="86">
        <f t="shared" ref="W325:X329" si="59">11.898*(U325^(3.3534))</f>
        <v>2.2060352004440986</v>
      </c>
      <c r="X325" s="86">
        <f t="shared" si="59"/>
        <v>2.3948606941358284</v>
      </c>
      <c r="Y325" s="86"/>
      <c r="Z325" s="86">
        <v>10</v>
      </c>
      <c r="AA325" s="86"/>
      <c r="AB325" s="86">
        <v>10</v>
      </c>
      <c r="AC325" s="86">
        <v>10</v>
      </c>
      <c r="AD325" s="86"/>
      <c r="AE325" s="86"/>
      <c r="AF325" s="86">
        <v>10</v>
      </c>
      <c r="AG325" s="86">
        <v>10</v>
      </c>
      <c r="AH325" s="86"/>
    </row>
    <row r="326" spans="1:34" x14ac:dyDescent="0.2">
      <c r="A326" s="87">
        <v>42569</v>
      </c>
      <c r="B326" s="86">
        <v>200</v>
      </c>
      <c r="C326" s="86" t="s">
        <v>1754</v>
      </c>
      <c r="D326" s="86" t="str">
        <f t="shared" si="57"/>
        <v>1</v>
      </c>
      <c r="E326" s="86" t="s">
        <v>1671</v>
      </c>
      <c r="F326" s="86" t="str">
        <f t="shared" si="58"/>
        <v>FR</v>
      </c>
      <c r="G326" s="86">
        <v>7.5</v>
      </c>
      <c r="H326" s="86">
        <v>5</v>
      </c>
      <c r="I326" s="86">
        <v>11.5</v>
      </c>
      <c r="J326" s="86">
        <v>11.5</v>
      </c>
      <c r="K326" s="86">
        <v>6</v>
      </c>
      <c r="L326" s="86">
        <v>6</v>
      </c>
      <c r="M326" s="86"/>
      <c r="N326" s="86"/>
      <c r="O326" s="86"/>
      <c r="P326" s="86"/>
      <c r="Q326" s="86"/>
      <c r="R326" s="86"/>
      <c r="S326" s="86">
        <v>0.54</v>
      </c>
      <c r="T326" s="86">
        <v>0.6</v>
      </c>
      <c r="U326" s="86">
        <f>AVERAGE(S326:T326)</f>
        <v>0.57000000000000006</v>
      </c>
      <c r="V326" s="86">
        <v>0.6</v>
      </c>
      <c r="W326" s="86">
        <f t="shared" si="59"/>
        <v>1.806444843021042</v>
      </c>
      <c r="X326" s="86">
        <f t="shared" si="59"/>
        <v>2.14548937246242</v>
      </c>
      <c r="Y326" s="86"/>
      <c r="Z326" s="86">
        <v>9</v>
      </c>
      <c r="AA326" s="86"/>
      <c r="AB326" s="86">
        <v>8</v>
      </c>
      <c r="AC326" s="86">
        <v>8</v>
      </c>
      <c r="AD326" s="86"/>
      <c r="AE326" s="86"/>
      <c r="AF326" s="86">
        <v>8</v>
      </c>
      <c r="AG326" s="86">
        <v>7</v>
      </c>
      <c r="AH326" s="86"/>
    </row>
    <row r="327" spans="1:34" x14ac:dyDescent="0.2">
      <c r="A327" s="87">
        <v>42576</v>
      </c>
      <c r="B327" s="86">
        <v>207</v>
      </c>
      <c r="C327" s="86" t="s">
        <v>1754</v>
      </c>
      <c r="D327" s="86" t="str">
        <f t="shared" si="57"/>
        <v>1</v>
      </c>
      <c r="E327" s="86" t="s">
        <v>1671</v>
      </c>
      <c r="F327" s="86" t="str">
        <f t="shared" si="58"/>
        <v>FR</v>
      </c>
      <c r="G327" s="86">
        <v>7.5</v>
      </c>
      <c r="H327" s="86">
        <v>5</v>
      </c>
      <c r="I327" s="86">
        <v>11.5</v>
      </c>
      <c r="J327" s="86">
        <v>11.5</v>
      </c>
      <c r="K327" s="86">
        <v>6.5</v>
      </c>
      <c r="L327" s="86">
        <v>6.5</v>
      </c>
      <c r="M327" s="86"/>
      <c r="N327" s="86"/>
      <c r="O327" s="86"/>
      <c r="P327" s="86"/>
      <c r="Q327" s="86"/>
      <c r="R327" s="86"/>
      <c r="S327" s="86">
        <v>0.56999999999999995</v>
      </c>
      <c r="T327" s="86">
        <v>0.57999999999999996</v>
      </c>
      <c r="U327" s="86">
        <f>AVERAGE(S327:T327)</f>
        <v>0.57499999999999996</v>
      </c>
      <c r="V327" s="86">
        <v>0.56999999999999995</v>
      </c>
      <c r="W327" s="86">
        <f t="shared" si="59"/>
        <v>1.8601335031507611</v>
      </c>
      <c r="X327" s="86">
        <f t="shared" si="59"/>
        <v>1.8064448430210411</v>
      </c>
      <c r="Y327" s="86"/>
      <c r="Z327" s="86">
        <v>8</v>
      </c>
      <c r="AA327" s="86"/>
      <c r="AB327" s="86">
        <v>7</v>
      </c>
      <c r="AC327" s="86">
        <v>8</v>
      </c>
      <c r="AD327" s="86"/>
      <c r="AE327" s="86"/>
      <c r="AF327" s="86">
        <v>7</v>
      </c>
      <c r="AG327" s="86">
        <v>6</v>
      </c>
      <c r="AH327" s="86"/>
    </row>
    <row r="328" spans="1:34" x14ac:dyDescent="0.2">
      <c r="A328" s="87">
        <v>42585</v>
      </c>
      <c r="B328" s="86">
        <v>216</v>
      </c>
      <c r="C328" s="86" t="s">
        <v>1754</v>
      </c>
      <c r="D328" s="86" t="str">
        <f t="shared" si="57"/>
        <v>1</v>
      </c>
      <c r="E328" s="86" t="s">
        <v>1671</v>
      </c>
      <c r="F328" s="86" t="str">
        <f t="shared" si="58"/>
        <v>FR</v>
      </c>
      <c r="G328" s="86">
        <v>7.5</v>
      </c>
      <c r="H328" s="86">
        <v>5</v>
      </c>
      <c r="I328" s="86">
        <v>11.5</v>
      </c>
      <c r="J328" s="86">
        <v>11.5</v>
      </c>
      <c r="K328" s="86">
        <v>7</v>
      </c>
      <c r="L328" s="86">
        <v>7</v>
      </c>
      <c r="M328" s="86"/>
      <c r="N328" s="86"/>
      <c r="O328" s="86"/>
      <c r="P328" s="86"/>
      <c r="Q328" s="86"/>
      <c r="R328" s="86"/>
      <c r="S328" s="86">
        <v>0.6</v>
      </c>
      <c r="T328" s="86">
        <v>0.61</v>
      </c>
      <c r="U328" s="86">
        <f>AVERAGE(S328:T328)</f>
        <v>0.60499999999999998</v>
      </c>
      <c r="V328" s="86">
        <v>0.57999999999999996</v>
      </c>
      <c r="W328" s="86">
        <f t="shared" si="59"/>
        <v>2.2060352004440986</v>
      </c>
      <c r="X328" s="86">
        <f t="shared" si="59"/>
        <v>1.9149321834042425</v>
      </c>
      <c r="Y328" s="86"/>
      <c r="Z328" s="86">
        <v>7</v>
      </c>
      <c r="AA328" s="86"/>
      <c r="AB328" s="86">
        <v>7</v>
      </c>
      <c r="AC328" s="86">
        <v>7</v>
      </c>
      <c r="AD328" s="86"/>
      <c r="AE328" s="86"/>
      <c r="AF328" s="86">
        <v>7</v>
      </c>
      <c r="AG328" s="86">
        <v>6</v>
      </c>
      <c r="AH328" s="86"/>
    </row>
    <row r="329" spans="1:34" x14ac:dyDescent="0.2">
      <c r="A329" s="87">
        <v>42595</v>
      </c>
      <c r="B329" s="86">
        <v>226</v>
      </c>
      <c r="C329" s="86" t="s">
        <v>1754</v>
      </c>
      <c r="D329" s="86" t="str">
        <f t="shared" si="57"/>
        <v>1</v>
      </c>
      <c r="E329" s="86" t="s">
        <v>1671</v>
      </c>
      <c r="F329" s="86" t="str">
        <f t="shared" si="58"/>
        <v>FR</v>
      </c>
      <c r="G329" s="86">
        <v>7.5</v>
      </c>
      <c r="H329" s="86">
        <v>1</v>
      </c>
      <c r="I329" s="86">
        <v>11.5</v>
      </c>
      <c r="J329" s="86">
        <v>6</v>
      </c>
      <c r="K329" s="86">
        <v>7</v>
      </c>
      <c r="L329" s="86">
        <v>6.5</v>
      </c>
      <c r="M329" s="86"/>
      <c r="N329" s="86"/>
      <c r="O329" s="86"/>
      <c r="P329" s="86"/>
      <c r="Q329" s="86"/>
      <c r="R329" s="86"/>
      <c r="S329" s="86">
        <v>0.65</v>
      </c>
      <c r="T329" s="86">
        <v>0.59</v>
      </c>
      <c r="U329" s="86">
        <f>AVERAGE(S329:T329)</f>
        <v>0.62</v>
      </c>
      <c r="V329" s="86">
        <v>0.61</v>
      </c>
      <c r="W329" s="86">
        <f t="shared" si="59"/>
        <v>2.3948606941358284</v>
      </c>
      <c r="X329" s="86">
        <f t="shared" si="59"/>
        <v>2.2677701437850253</v>
      </c>
      <c r="Y329" s="86"/>
      <c r="Z329" s="86">
        <v>7</v>
      </c>
      <c r="AA329" s="86"/>
      <c r="AB329" s="86">
        <v>7</v>
      </c>
      <c r="AC329" s="86">
        <v>3</v>
      </c>
      <c r="AD329" s="86"/>
      <c r="AE329" s="86"/>
      <c r="AF329" s="86">
        <v>5</v>
      </c>
      <c r="AG329" s="86">
        <v>5</v>
      </c>
      <c r="AH329" s="86"/>
    </row>
    <row r="330" spans="1:34" x14ac:dyDescent="0.2">
      <c r="A330" s="87">
        <v>42601</v>
      </c>
      <c r="B330" s="86">
        <v>232</v>
      </c>
      <c r="C330" s="86" t="s">
        <v>1754</v>
      </c>
      <c r="D330" s="86" t="str">
        <f t="shared" si="57"/>
        <v>1</v>
      </c>
      <c r="E330" s="86" t="s">
        <v>1671</v>
      </c>
      <c r="F330" s="86" t="str">
        <f t="shared" si="58"/>
        <v>FR</v>
      </c>
      <c r="G330" s="86">
        <v>7.5</v>
      </c>
      <c r="H330" s="86">
        <v>0</v>
      </c>
      <c r="I330" s="86">
        <v>11.5</v>
      </c>
      <c r="J330" s="86">
        <v>5</v>
      </c>
      <c r="K330" s="86">
        <v>7</v>
      </c>
      <c r="L330" s="86">
        <v>5.5</v>
      </c>
      <c r="M330" s="86">
        <v>0.5</v>
      </c>
      <c r="N330" s="86">
        <v>0.5</v>
      </c>
      <c r="O330" s="86"/>
      <c r="P330" s="86"/>
      <c r="Q330" s="86"/>
      <c r="R330" s="86"/>
      <c r="S330" s="86"/>
      <c r="T330" s="86"/>
      <c r="U330" s="86"/>
      <c r="V330" s="86"/>
      <c r="W330" s="86"/>
      <c r="X330" s="86"/>
      <c r="Y330" s="86"/>
      <c r="Z330" s="86">
        <v>7</v>
      </c>
      <c r="AA330" s="86"/>
      <c r="AB330" s="86">
        <v>6</v>
      </c>
      <c r="AC330" s="86">
        <v>2</v>
      </c>
      <c r="AD330" s="86"/>
      <c r="AE330" s="86"/>
      <c r="AF330" s="86">
        <v>5</v>
      </c>
      <c r="AG330" s="86">
        <v>5</v>
      </c>
      <c r="AH330" s="86"/>
    </row>
    <row r="331" spans="1:34" x14ac:dyDescent="0.2">
      <c r="A331" s="87">
        <v>42536</v>
      </c>
      <c r="B331" s="86">
        <v>167</v>
      </c>
      <c r="C331" s="86" t="s">
        <v>1741</v>
      </c>
      <c r="D331" s="86" t="str">
        <f t="shared" si="57"/>
        <v>1</v>
      </c>
      <c r="E331" s="86" t="s">
        <v>1671</v>
      </c>
      <c r="F331" s="86" t="str">
        <f t="shared" si="58"/>
        <v>SH</v>
      </c>
      <c r="G331" s="86">
        <v>15.5</v>
      </c>
      <c r="H331" s="86">
        <v>7</v>
      </c>
      <c r="I331" s="86">
        <v>7</v>
      </c>
      <c r="J331" s="86">
        <v>7</v>
      </c>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row>
    <row r="332" spans="1:34" x14ac:dyDescent="0.2">
      <c r="A332" s="87">
        <v>42544</v>
      </c>
      <c r="B332" s="86">
        <v>175</v>
      </c>
      <c r="C332" s="86" t="s">
        <v>1741</v>
      </c>
      <c r="D332" s="86" t="str">
        <f t="shared" si="57"/>
        <v>1</v>
      </c>
      <c r="E332" s="86" t="s">
        <v>1671</v>
      </c>
      <c r="F332" s="86" t="str">
        <f t="shared" si="58"/>
        <v>SH</v>
      </c>
      <c r="G332" s="86">
        <v>15.5</v>
      </c>
      <c r="H332" s="86">
        <v>7</v>
      </c>
      <c r="I332" s="86">
        <v>11</v>
      </c>
      <c r="J332" s="86">
        <v>11</v>
      </c>
      <c r="K332" s="86">
        <v>3.5</v>
      </c>
      <c r="L332" s="86">
        <v>3.5</v>
      </c>
      <c r="M332" s="86"/>
      <c r="N332" s="86"/>
      <c r="O332" s="86"/>
      <c r="P332" s="86"/>
      <c r="Q332" s="86"/>
      <c r="R332" s="86"/>
      <c r="S332" s="86"/>
      <c r="T332" s="86"/>
      <c r="U332" s="86"/>
      <c r="V332" s="86"/>
      <c r="W332" s="86"/>
      <c r="X332" s="86"/>
      <c r="Y332" s="86"/>
      <c r="Z332" s="86"/>
      <c r="AA332" s="86"/>
      <c r="AB332" s="86"/>
      <c r="AC332" s="86"/>
      <c r="AD332" s="86"/>
      <c r="AE332" s="86"/>
      <c r="AF332" s="86"/>
      <c r="AG332" s="86"/>
      <c r="AH332" s="86"/>
    </row>
    <row r="333" spans="1:34" x14ac:dyDescent="0.2">
      <c r="A333" s="87">
        <v>42550</v>
      </c>
      <c r="B333" s="86">
        <v>181</v>
      </c>
      <c r="C333" s="86" t="s">
        <v>1741</v>
      </c>
      <c r="D333" s="86" t="str">
        <f t="shared" si="57"/>
        <v>1</v>
      </c>
      <c r="E333" s="86" t="s">
        <v>1671</v>
      </c>
      <c r="F333" s="86" t="str">
        <f t="shared" si="58"/>
        <v>SH</v>
      </c>
      <c r="G333" s="86">
        <v>15.5</v>
      </c>
      <c r="H333" s="86">
        <v>7</v>
      </c>
      <c r="I333" s="86">
        <v>13</v>
      </c>
      <c r="J333" s="86">
        <v>13</v>
      </c>
      <c r="K333" s="86">
        <v>7</v>
      </c>
      <c r="L333" s="86">
        <v>7</v>
      </c>
      <c r="M333" s="86"/>
      <c r="N333" s="86"/>
      <c r="O333" s="86"/>
      <c r="P333" s="86"/>
      <c r="Q333" s="86"/>
      <c r="R333" s="86"/>
      <c r="S333" s="86"/>
      <c r="T333" s="86"/>
      <c r="U333" s="86"/>
      <c r="V333" s="86"/>
      <c r="W333" s="86"/>
      <c r="X333" s="86"/>
      <c r="Y333" s="86"/>
      <c r="Z333" s="86">
        <v>10</v>
      </c>
      <c r="AA333" s="86"/>
      <c r="AB333" s="86">
        <v>10</v>
      </c>
      <c r="AC333" s="86">
        <v>10</v>
      </c>
      <c r="AD333" s="86"/>
      <c r="AE333" s="86"/>
      <c r="AF333" s="86">
        <v>10</v>
      </c>
      <c r="AG333" s="86">
        <v>10</v>
      </c>
      <c r="AH333" s="86"/>
    </row>
    <row r="334" spans="1:34" x14ac:dyDescent="0.2">
      <c r="A334" s="87">
        <v>42558</v>
      </c>
      <c r="B334" s="86">
        <v>189</v>
      </c>
      <c r="C334" s="86" t="s">
        <v>1741</v>
      </c>
      <c r="D334" s="86" t="str">
        <f t="shared" si="57"/>
        <v>1</v>
      </c>
      <c r="E334" s="86" t="s">
        <v>1671</v>
      </c>
      <c r="F334" s="86" t="str">
        <f t="shared" si="58"/>
        <v>SH</v>
      </c>
      <c r="G334" s="86">
        <v>15.5</v>
      </c>
      <c r="H334" s="86">
        <v>7</v>
      </c>
      <c r="I334" s="86">
        <v>14.5</v>
      </c>
      <c r="J334" s="86">
        <v>14.5</v>
      </c>
      <c r="K334" s="86">
        <v>11.5</v>
      </c>
      <c r="L334" s="86">
        <v>11.5</v>
      </c>
      <c r="M334" s="86"/>
      <c r="N334" s="86"/>
      <c r="O334" s="86"/>
      <c r="P334" s="86"/>
      <c r="Q334" s="86"/>
      <c r="R334" s="86"/>
      <c r="S334" s="86">
        <v>0.48</v>
      </c>
      <c r="T334" s="86">
        <v>0.55000000000000004</v>
      </c>
      <c r="U334" s="86">
        <f>AVERAGE(S334:T334)</f>
        <v>0.51500000000000001</v>
      </c>
      <c r="V334" s="86">
        <v>0.6</v>
      </c>
      <c r="W334" s="86">
        <f t="shared" ref="W334:X338" si="60">11.898*(U334^(3.3534))</f>
        <v>1.2854296891723416</v>
      </c>
      <c r="X334" s="86">
        <f t="shared" si="60"/>
        <v>2.14548937246242</v>
      </c>
      <c r="Y334" s="86"/>
      <c r="Z334" s="86">
        <v>10</v>
      </c>
      <c r="AA334" s="86"/>
      <c r="AB334" s="86">
        <v>10</v>
      </c>
      <c r="AC334" s="86">
        <v>10</v>
      </c>
      <c r="AD334" s="86"/>
      <c r="AE334" s="86"/>
      <c r="AF334" s="86">
        <v>8</v>
      </c>
      <c r="AG334" s="86">
        <v>10</v>
      </c>
      <c r="AH334" s="86"/>
    </row>
    <row r="335" spans="1:34" x14ac:dyDescent="0.2">
      <c r="A335" s="87">
        <v>42569</v>
      </c>
      <c r="B335" s="86">
        <v>200</v>
      </c>
      <c r="C335" s="86" t="s">
        <v>1741</v>
      </c>
      <c r="D335" s="86" t="str">
        <f t="shared" si="57"/>
        <v>1</v>
      </c>
      <c r="E335" s="86" t="s">
        <v>1671</v>
      </c>
      <c r="F335" s="86" t="str">
        <f t="shared" si="58"/>
        <v>SH</v>
      </c>
      <c r="G335" s="86">
        <v>15.5</v>
      </c>
      <c r="H335" s="86">
        <v>7</v>
      </c>
      <c r="I335" s="86">
        <v>14.5</v>
      </c>
      <c r="J335" s="86">
        <v>14</v>
      </c>
      <c r="K335" s="86">
        <v>14</v>
      </c>
      <c r="L335" s="86">
        <v>14</v>
      </c>
      <c r="M335" s="86"/>
      <c r="N335" s="86"/>
      <c r="O335" s="86"/>
      <c r="P335" s="86"/>
      <c r="Q335" s="86"/>
      <c r="R335" s="86"/>
      <c r="S335" s="86">
        <v>0.57999999999999996</v>
      </c>
      <c r="T335" s="86">
        <v>0.59</v>
      </c>
      <c r="U335" s="86">
        <f>AVERAGE(S335:T335)</f>
        <v>0.58499999999999996</v>
      </c>
      <c r="V335" s="86">
        <v>0.56000000000000005</v>
      </c>
      <c r="W335" s="86">
        <f t="shared" si="60"/>
        <v>1.9708539672472314</v>
      </c>
      <c r="X335" s="86">
        <f t="shared" si="60"/>
        <v>1.7023454502226976</v>
      </c>
      <c r="Y335" s="86"/>
      <c r="Z335" s="86">
        <v>9</v>
      </c>
      <c r="AA335" s="86"/>
      <c r="AB335" s="86">
        <v>8</v>
      </c>
      <c r="AC335" s="86">
        <v>8</v>
      </c>
      <c r="AD335" s="86"/>
      <c r="AE335" s="86"/>
      <c r="AF335" s="86">
        <v>8</v>
      </c>
      <c r="AG335" s="86">
        <v>7</v>
      </c>
      <c r="AH335" s="86"/>
    </row>
    <row r="336" spans="1:34" x14ac:dyDescent="0.2">
      <c r="A336" s="87">
        <v>42576</v>
      </c>
      <c r="B336" s="86">
        <v>207</v>
      </c>
      <c r="C336" s="86" t="s">
        <v>1741</v>
      </c>
      <c r="D336" s="86" t="str">
        <f t="shared" si="57"/>
        <v>1</v>
      </c>
      <c r="E336" s="86" t="s">
        <v>1671</v>
      </c>
      <c r="F336" s="86" t="str">
        <f t="shared" si="58"/>
        <v>SH</v>
      </c>
      <c r="G336" s="86">
        <v>15.5</v>
      </c>
      <c r="H336" s="86">
        <v>7</v>
      </c>
      <c r="I336" s="86">
        <v>14.5</v>
      </c>
      <c r="J336" s="86">
        <v>13</v>
      </c>
      <c r="K336" s="86">
        <v>16.5</v>
      </c>
      <c r="L336" s="86">
        <v>16.5</v>
      </c>
      <c r="M336" s="86">
        <v>0.5</v>
      </c>
      <c r="N336" s="86">
        <v>0.5</v>
      </c>
      <c r="O336" s="86"/>
      <c r="P336" s="86"/>
      <c r="Q336" s="86"/>
      <c r="R336" s="86"/>
      <c r="S336" s="86">
        <v>0.51</v>
      </c>
      <c r="T336" s="86">
        <v>0.56999999999999995</v>
      </c>
      <c r="U336" s="86">
        <f>AVERAGE(S336:T336)</f>
        <v>0.54</v>
      </c>
      <c r="V336" s="86">
        <v>0.51</v>
      </c>
      <c r="W336" s="86">
        <f t="shared" si="60"/>
        <v>1.506895717968777</v>
      </c>
      <c r="X336" s="86">
        <f t="shared" si="60"/>
        <v>1.2440556074631184</v>
      </c>
      <c r="Y336" s="86"/>
      <c r="Z336" s="86">
        <v>8</v>
      </c>
      <c r="AA336" s="86"/>
      <c r="AB336" s="86">
        <v>7</v>
      </c>
      <c r="AC336" s="86">
        <v>8</v>
      </c>
      <c r="AD336" s="86"/>
      <c r="AE336" s="86"/>
      <c r="AF336" s="86">
        <v>8</v>
      </c>
      <c r="AG336" s="86">
        <v>6</v>
      </c>
      <c r="AH336" s="86"/>
    </row>
    <row r="337" spans="1:34" x14ac:dyDescent="0.2">
      <c r="A337" s="87">
        <v>42585</v>
      </c>
      <c r="B337" s="86">
        <v>216</v>
      </c>
      <c r="C337" s="86" t="s">
        <v>1741</v>
      </c>
      <c r="D337" s="86" t="str">
        <f t="shared" si="57"/>
        <v>1</v>
      </c>
      <c r="E337" s="86" t="s">
        <v>1671</v>
      </c>
      <c r="F337" s="86" t="str">
        <f t="shared" si="58"/>
        <v>SH</v>
      </c>
      <c r="G337" s="86">
        <v>15.5</v>
      </c>
      <c r="H337" s="86">
        <v>6.5</v>
      </c>
      <c r="I337" s="86">
        <v>14.5</v>
      </c>
      <c r="J337" s="86">
        <v>13</v>
      </c>
      <c r="K337" s="86">
        <v>16.5</v>
      </c>
      <c r="L337" s="86">
        <v>16.5</v>
      </c>
      <c r="M337" s="86">
        <v>2</v>
      </c>
      <c r="N337" s="86">
        <v>2</v>
      </c>
      <c r="O337" s="86"/>
      <c r="P337" s="86"/>
      <c r="Q337" s="86"/>
      <c r="R337" s="86"/>
      <c r="S337" s="86">
        <v>0.57999999999999996</v>
      </c>
      <c r="T337" s="86">
        <v>0.59</v>
      </c>
      <c r="U337" s="86">
        <f>AVERAGE(S337:T337)</f>
        <v>0.58499999999999996</v>
      </c>
      <c r="V337" s="86">
        <v>0.56000000000000005</v>
      </c>
      <c r="W337" s="86">
        <f t="shared" si="60"/>
        <v>1.9708539672472314</v>
      </c>
      <c r="X337" s="86">
        <f t="shared" si="60"/>
        <v>1.7023454502226976</v>
      </c>
      <c r="Y337" s="86"/>
      <c r="Z337" s="86">
        <v>7</v>
      </c>
      <c r="AA337" s="86"/>
      <c r="AB337" s="86">
        <v>7</v>
      </c>
      <c r="AC337" s="86">
        <v>7</v>
      </c>
      <c r="AD337" s="86"/>
      <c r="AE337" s="86"/>
      <c r="AF337" s="86">
        <v>6</v>
      </c>
      <c r="AG337" s="86">
        <v>6</v>
      </c>
      <c r="AH337" s="86"/>
    </row>
    <row r="338" spans="1:34" x14ac:dyDescent="0.2">
      <c r="A338" s="87">
        <v>42595</v>
      </c>
      <c r="B338" s="86">
        <v>226</v>
      </c>
      <c r="C338" s="86" t="s">
        <v>1741</v>
      </c>
      <c r="D338" s="86" t="str">
        <f t="shared" si="57"/>
        <v>1</v>
      </c>
      <c r="E338" s="86" t="s">
        <v>1671</v>
      </c>
      <c r="F338" s="86" t="str">
        <f t="shared" si="58"/>
        <v>SH</v>
      </c>
      <c r="G338" s="86">
        <v>15.5</v>
      </c>
      <c r="H338" s="86">
        <v>0.5</v>
      </c>
      <c r="I338" s="86">
        <v>14.5</v>
      </c>
      <c r="J338" s="86">
        <v>13</v>
      </c>
      <c r="K338" s="86">
        <v>16.5</v>
      </c>
      <c r="L338" s="86">
        <v>15</v>
      </c>
      <c r="M338" s="86">
        <v>3.5</v>
      </c>
      <c r="N338" s="86">
        <v>3.5</v>
      </c>
      <c r="O338" s="86"/>
      <c r="P338" s="86"/>
      <c r="Q338" s="86"/>
      <c r="R338" s="86"/>
      <c r="S338" s="86">
        <v>0.62</v>
      </c>
      <c r="T338" s="86">
        <v>0.61</v>
      </c>
      <c r="U338" s="86">
        <f>AVERAGE(S338:T338)</f>
        <v>0.61499999999999999</v>
      </c>
      <c r="V338" s="86">
        <v>0.57999999999999996</v>
      </c>
      <c r="W338" s="86">
        <f t="shared" si="60"/>
        <v>2.3307075222229661</v>
      </c>
      <c r="X338" s="86">
        <f t="shared" si="60"/>
        <v>1.9149321834042425</v>
      </c>
      <c r="Y338" s="86"/>
      <c r="Z338" s="86">
        <v>7</v>
      </c>
      <c r="AA338" s="86"/>
      <c r="AB338" s="86">
        <v>8</v>
      </c>
      <c r="AC338" s="86">
        <v>4</v>
      </c>
      <c r="AD338" s="86"/>
      <c r="AE338" s="86"/>
      <c r="AF338" s="86">
        <v>4</v>
      </c>
      <c r="AG338" s="86">
        <v>6</v>
      </c>
      <c r="AH338" s="86"/>
    </row>
    <row r="339" spans="1:34" x14ac:dyDescent="0.2">
      <c r="A339" s="87">
        <v>42601</v>
      </c>
      <c r="B339" s="86">
        <v>232</v>
      </c>
      <c r="C339" s="86" t="s">
        <v>1741</v>
      </c>
      <c r="D339" s="86" t="str">
        <f t="shared" si="57"/>
        <v>1</v>
      </c>
      <c r="E339" s="86" t="s">
        <v>1671</v>
      </c>
      <c r="F339" s="86" t="str">
        <f t="shared" si="58"/>
        <v>SH</v>
      </c>
      <c r="G339" s="86">
        <v>15.5</v>
      </c>
      <c r="H339" s="86">
        <v>0</v>
      </c>
      <c r="I339" s="86">
        <v>14.5</v>
      </c>
      <c r="J339" s="86">
        <v>11</v>
      </c>
      <c r="K339" s="86">
        <v>16.5</v>
      </c>
      <c r="L339" s="86">
        <v>15</v>
      </c>
      <c r="M339" s="86">
        <v>3.5</v>
      </c>
      <c r="N339" s="86">
        <v>3.5</v>
      </c>
      <c r="O339" s="86"/>
      <c r="P339" s="86"/>
      <c r="Q339" s="86"/>
      <c r="R339" s="86"/>
      <c r="S339" s="86"/>
      <c r="T339" s="86"/>
      <c r="U339" s="86"/>
      <c r="V339" s="86"/>
      <c r="W339" s="86"/>
      <c r="X339" s="86"/>
      <c r="Y339" s="86"/>
      <c r="Z339" s="86">
        <v>8</v>
      </c>
      <c r="AA339" s="86"/>
      <c r="AB339" s="86">
        <v>6</v>
      </c>
      <c r="AC339" s="86">
        <v>4</v>
      </c>
      <c r="AD339" s="86"/>
      <c r="AE339" s="86"/>
      <c r="AF339" s="86">
        <v>5</v>
      </c>
      <c r="AG339" s="86">
        <v>6</v>
      </c>
      <c r="AH339" s="86"/>
    </row>
    <row r="340" spans="1:34" x14ac:dyDescent="0.2">
      <c r="A340" s="87">
        <v>42536</v>
      </c>
      <c r="B340" s="86">
        <v>167</v>
      </c>
      <c r="C340" s="86" t="s">
        <v>1742</v>
      </c>
      <c r="D340" s="86" t="str">
        <f t="shared" si="57"/>
        <v>2</v>
      </c>
      <c r="E340" s="86" t="s">
        <v>1671</v>
      </c>
      <c r="F340" s="86" t="str">
        <f t="shared" si="58"/>
        <v>CL</v>
      </c>
      <c r="G340" s="86">
        <v>8.5</v>
      </c>
      <c r="H340" s="86">
        <v>1</v>
      </c>
      <c r="I340" s="86">
        <v>6.5</v>
      </c>
      <c r="J340" s="86">
        <v>5</v>
      </c>
      <c r="K340" s="86">
        <v>4.5</v>
      </c>
      <c r="L340" s="86">
        <v>4.5</v>
      </c>
      <c r="M340" s="86"/>
      <c r="N340" s="86"/>
      <c r="O340" s="86"/>
      <c r="P340" s="86"/>
      <c r="Q340" s="86"/>
      <c r="R340" s="86"/>
      <c r="S340" s="86"/>
      <c r="T340" s="86"/>
      <c r="U340" s="86"/>
      <c r="V340" s="86"/>
      <c r="W340" s="86"/>
      <c r="X340" s="86"/>
      <c r="Y340" s="86"/>
      <c r="Z340" s="86"/>
      <c r="AA340" s="86"/>
      <c r="AB340" s="86"/>
      <c r="AC340" s="86"/>
      <c r="AD340" s="86"/>
      <c r="AE340" s="86"/>
      <c r="AF340" s="86"/>
      <c r="AG340" s="86"/>
      <c r="AH340" s="86"/>
    </row>
    <row r="341" spans="1:34" x14ac:dyDescent="0.2">
      <c r="A341" s="87">
        <v>42544</v>
      </c>
      <c r="B341" s="86">
        <v>175</v>
      </c>
      <c r="C341" s="86" t="s">
        <v>1742</v>
      </c>
      <c r="D341" s="86" t="str">
        <f t="shared" si="57"/>
        <v>2</v>
      </c>
      <c r="E341" s="86" t="s">
        <v>1671</v>
      </c>
      <c r="F341" s="86" t="str">
        <f t="shared" si="58"/>
        <v>CL</v>
      </c>
      <c r="G341" s="86">
        <v>8.5</v>
      </c>
      <c r="H341" s="86">
        <v>1</v>
      </c>
      <c r="I341" s="86">
        <v>6.5</v>
      </c>
      <c r="J341" s="86">
        <v>5</v>
      </c>
      <c r="K341" s="86">
        <v>3.5</v>
      </c>
      <c r="L341" s="86">
        <v>3.5</v>
      </c>
      <c r="M341" s="86"/>
      <c r="N341" s="86"/>
      <c r="O341" s="86"/>
      <c r="P341" s="86"/>
      <c r="Q341" s="86"/>
      <c r="R341" s="86"/>
      <c r="S341" s="86"/>
      <c r="T341" s="86"/>
      <c r="U341" s="86"/>
      <c r="V341" s="86"/>
      <c r="W341" s="86"/>
      <c r="X341" s="86"/>
      <c r="Y341" s="86"/>
      <c r="Z341" s="86"/>
      <c r="AA341" s="86"/>
      <c r="AB341" s="86"/>
      <c r="AC341" s="86"/>
      <c r="AD341" s="86"/>
      <c r="AE341" s="86"/>
      <c r="AF341" s="86"/>
      <c r="AG341" s="86"/>
      <c r="AH341" s="86"/>
    </row>
    <row r="342" spans="1:34" x14ac:dyDescent="0.2">
      <c r="A342" s="87">
        <v>42550</v>
      </c>
      <c r="B342" s="86">
        <v>181</v>
      </c>
      <c r="C342" s="86" t="s">
        <v>1742</v>
      </c>
      <c r="D342" s="86" t="str">
        <f t="shared" si="57"/>
        <v>2</v>
      </c>
      <c r="E342" s="86" t="s">
        <v>1671</v>
      </c>
      <c r="F342" s="86" t="str">
        <f t="shared" si="58"/>
        <v>CL</v>
      </c>
      <c r="G342" s="86">
        <v>8.5</v>
      </c>
      <c r="H342" s="86">
        <v>0.5</v>
      </c>
      <c r="I342" s="86">
        <v>6.5</v>
      </c>
      <c r="J342" s="86">
        <v>5</v>
      </c>
      <c r="K342" s="86">
        <v>5.5</v>
      </c>
      <c r="L342" s="86">
        <v>5.5</v>
      </c>
      <c r="M342" s="86"/>
      <c r="N342" s="86"/>
      <c r="O342" s="86"/>
      <c r="P342" s="86"/>
      <c r="Q342" s="86"/>
      <c r="R342" s="86"/>
      <c r="S342" s="86"/>
      <c r="T342" s="86"/>
      <c r="U342" s="86"/>
      <c r="V342" s="86"/>
      <c r="W342" s="86"/>
      <c r="X342" s="86"/>
      <c r="Y342" s="86"/>
      <c r="Z342" s="86">
        <v>10</v>
      </c>
      <c r="AA342" s="86"/>
      <c r="AB342" s="86">
        <v>10</v>
      </c>
      <c r="AC342" s="86"/>
      <c r="AD342" s="86"/>
      <c r="AE342" s="86"/>
      <c r="AF342" s="86">
        <v>10</v>
      </c>
      <c r="AG342" s="86">
        <v>10</v>
      </c>
      <c r="AH342" s="86"/>
    </row>
    <row r="343" spans="1:34" x14ac:dyDescent="0.2">
      <c r="A343" s="87">
        <v>42558</v>
      </c>
      <c r="B343" s="86">
        <v>189</v>
      </c>
      <c r="C343" s="86" t="s">
        <v>1742</v>
      </c>
      <c r="D343" s="86" t="str">
        <f t="shared" si="57"/>
        <v>2</v>
      </c>
      <c r="E343" s="86" t="s">
        <v>1671</v>
      </c>
      <c r="F343" s="86" t="str">
        <f t="shared" si="58"/>
        <v>CL</v>
      </c>
      <c r="G343" s="86">
        <v>8.5</v>
      </c>
      <c r="H343" s="86">
        <v>0</v>
      </c>
      <c r="I343" s="86">
        <v>6.5</v>
      </c>
      <c r="J343" s="86">
        <v>5</v>
      </c>
      <c r="K343" s="86">
        <v>7</v>
      </c>
      <c r="L343" s="86">
        <v>7</v>
      </c>
      <c r="M343" s="86"/>
      <c r="N343" s="86"/>
      <c r="O343" s="86"/>
      <c r="P343" s="86"/>
      <c r="Q343" s="86"/>
      <c r="R343" s="86"/>
      <c r="S343" s="86">
        <v>0.41</v>
      </c>
      <c r="T343" s="86">
        <v>0.38</v>
      </c>
      <c r="U343" s="86">
        <f>AVERAGE(S343:T343)</f>
        <v>0.39500000000000002</v>
      </c>
      <c r="V343" s="86">
        <v>0.52</v>
      </c>
      <c r="W343" s="86">
        <f t="shared" ref="W343:X347" si="61">11.898*(U343^(3.3534))</f>
        <v>0.52808358137046729</v>
      </c>
      <c r="X343" s="86">
        <f t="shared" si="61"/>
        <v>1.3277599882279214</v>
      </c>
      <c r="Y343" s="86"/>
      <c r="Z343" s="86">
        <v>10</v>
      </c>
      <c r="AA343" s="86"/>
      <c r="AB343" s="86">
        <v>10</v>
      </c>
      <c r="AC343" s="86"/>
      <c r="AD343" s="86"/>
      <c r="AE343" s="86"/>
      <c r="AF343" s="86">
        <v>10</v>
      </c>
      <c r="AG343" s="86">
        <v>10</v>
      </c>
      <c r="AH343" s="86"/>
    </row>
    <row r="344" spans="1:34" x14ac:dyDescent="0.2">
      <c r="A344" s="87">
        <v>42569</v>
      </c>
      <c r="B344" s="86">
        <v>200</v>
      </c>
      <c r="C344" s="86" t="s">
        <v>1742</v>
      </c>
      <c r="D344" s="86" t="str">
        <f t="shared" si="57"/>
        <v>2</v>
      </c>
      <c r="E344" s="86" t="s">
        <v>1671</v>
      </c>
      <c r="F344" s="86" t="str">
        <f t="shared" si="58"/>
        <v>CL</v>
      </c>
      <c r="G344" s="86"/>
      <c r="H344" s="86"/>
      <c r="I344" s="86">
        <v>6.5</v>
      </c>
      <c r="J344" s="86">
        <v>5</v>
      </c>
      <c r="K344" s="86">
        <v>7</v>
      </c>
      <c r="L344" s="86">
        <v>7</v>
      </c>
      <c r="M344" s="86"/>
      <c r="N344" s="86"/>
      <c r="O344" s="86"/>
      <c r="P344" s="86"/>
      <c r="Q344" s="86"/>
      <c r="R344" s="86"/>
      <c r="S344" s="86">
        <v>0.49</v>
      </c>
      <c r="T344" s="86">
        <v>0.51</v>
      </c>
      <c r="U344" s="86">
        <f>AVERAGE(S344:T344)</f>
        <v>0.5</v>
      </c>
      <c r="V344" s="86">
        <v>0.55000000000000004</v>
      </c>
      <c r="W344" s="86">
        <f t="shared" si="61"/>
        <v>1.1641259681057374</v>
      </c>
      <c r="X344" s="86">
        <f t="shared" si="61"/>
        <v>1.6025301443006683</v>
      </c>
      <c r="Y344" s="86"/>
      <c r="Z344" s="86">
        <v>9</v>
      </c>
      <c r="AA344" s="86"/>
      <c r="AB344" s="86">
        <v>8</v>
      </c>
      <c r="AC344" s="86"/>
      <c r="AD344" s="86"/>
      <c r="AE344" s="86"/>
      <c r="AF344" s="86">
        <v>8</v>
      </c>
      <c r="AG344" s="86">
        <v>8</v>
      </c>
      <c r="AH344" s="86"/>
    </row>
    <row r="345" spans="1:34" x14ac:dyDescent="0.2">
      <c r="A345" s="87">
        <v>42576</v>
      </c>
      <c r="B345" s="86">
        <v>207</v>
      </c>
      <c r="C345" s="86" t="s">
        <v>1742</v>
      </c>
      <c r="D345" s="86" t="str">
        <f t="shared" si="57"/>
        <v>2</v>
      </c>
      <c r="E345" s="86" t="s">
        <v>1671</v>
      </c>
      <c r="F345" s="86" t="str">
        <f t="shared" si="58"/>
        <v>CL</v>
      </c>
      <c r="G345" s="86"/>
      <c r="H345" s="86"/>
      <c r="I345" s="86">
        <v>6.5</v>
      </c>
      <c r="J345" s="86">
        <v>4.5</v>
      </c>
      <c r="K345" s="86">
        <v>7</v>
      </c>
      <c r="L345" s="86">
        <v>7</v>
      </c>
      <c r="M345" s="86"/>
      <c r="N345" s="86"/>
      <c r="O345" s="86"/>
      <c r="P345" s="86"/>
      <c r="Q345" s="86"/>
      <c r="R345" s="86"/>
      <c r="S345" s="86">
        <v>0.47</v>
      </c>
      <c r="T345" s="86">
        <v>0.51</v>
      </c>
      <c r="U345" s="86">
        <f>AVERAGE(S345:T345)</f>
        <v>0.49</v>
      </c>
      <c r="V345" s="86">
        <v>0.55000000000000004</v>
      </c>
      <c r="W345" s="86">
        <f t="shared" si="61"/>
        <v>1.0878712496986978</v>
      </c>
      <c r="X345" s="86">
        <f t="shared" si="61"/>
        <v>1.6025301443006683</v>
      </c>
      <c r="Y345" s="86"/>
      <c r="Z345" s="86">
        <v>9</v>
      </c>
      <c r="AA345" s="86"/>
      <c r="AB345" s="86">
        <v>8</v>
      </c>
      <c r="AC345" s="86"/>
      <c r="AD345" s="86"/>
      <c r="AE345" s="86"/>
      <c r="AF345" s="86">
        <v>8</v>
      </c>
      <c r="AG345" s="86">
        <v>8</v>
      </c>
      <c r="AH345" s="86"/>
    </row>
    <row r="346" spans="1:34" x14ac:dyDescent="0.2">
      <c r="A346" s="87">
        <v>42585</v>
      </c>
      <c r="B346" s="86">
        <v>216</v>
      </c>
      <c r="C346" s="86" t="s">
        <v>1742</v>
      </c>
      <c r="D346" s="86" t="str">
        <f t="shared" si="57"/>
        <v>2</v>
      </c>
      <c r="E346" s="86" t="s">
        <v>1671</v>
      </c>
      <c r="F346" s="86" t="str">
        <f t="shared" si="58"/>
        <v>CL</v>
      </c>
      <c r="G346" s="86"/>
      <c r="H346" s="86"/>
      <c r="I346" s="86">
        <v>6.5</v>
      </c>
      <c r="J346" s="86">
        <v>4.5</v>
      </c>
      <c r="K346" s="86">
        <v>7</v>
      </c>
      <c r="L346" s="86">
        <v>7</v>
      </c>
      <c r="M346" s="86">
        <v>1</v>
      </c>
      <c r="N346" s="86">
        <v>1</v>
      </c>
      <c r="O346" s="86"/>
      <c r="P346" s="86"/>
      <c r="Q346" s="86"/>
      <c r="R346" s="86"/>
      <c r="S346" s="86">
        <v>0.48</v>
      </c>
      <c r="T346" s="86">
        <v>0.51</v>
      </c>
      <c r="U346" s="86">
        <f>AVERAGE(S346:T346)</f>
        <v>0.495</v>
      </c>
      <c r="V346" s="86">
        <v>0.52</v>
      </c>
      <c r="W346" s="86">
        <f t="shared" si="61"/>
        <v>1.125545455203536</v>
      </c>
      <c r="X346" s="86">
        <f t="shared" si="61"/>
        <v>1.3277599882279214</v>
      </c>
      <c r="Y346" s="86"/>
      <c r="Z346" s="86">
        <v>8</v>
      </c>
      <c r="AA346" s="86"/>
      <c r="AB346" s="86">
        <v>7</v>
      </c>
      <c r="AC346" s="86">
        <v>7</v>
      </c>
      <c r="AD346" s="86"/>
      <c r="AE346" s="86"/>
      <c r="AF346" s="86">
        <v>4</v>
      </c>
      <c r="AG346" s="86">
        <v>7</v>
      </c>
      <c r="AH346" s="86"/>
    </row>
    <row r="347" spans="1:34" x14ac:dyDescent="0.2">
      <c r="A347" s="87">
        <v>42595</v>
      </c>
      <c r="B347" s="86">
        <v>226</v>
      </c>
      <c r="C347" s="86" t="s">
        <v>1742</v>
      </c>
      <c r="D347" s="86" t="str">
        <f t="shared" si="57"/>
        <v>2</v>
      </c>
      <c r="E347" s="86" t="s">
        <v>1671</v>
      </c>
      <c r="F347" s="86" t="str">
        <f t="shared" si="58"/>
        <v>CL</v>
      </c>
      <c r="G347" s="86"/>
      <c r="H347" s="86"/>
      <c r="I347" s="86">
        <v>6.5</v>
      </c>
      <c r="J347" s="86">
        <v>3.5</v>
      </c>
      <c r="K347" s="86">
        <v>7</v>
      </c>
      <c r="L347" s="86">
        <v>5</v>
      </c>
      <c r="M347" s="86">
        <v>1.5</v>
      </c>
      <c r="N347" s="86">
        <v>1.5</v>
      </c>
      <c r="O347" s="86"/>
      <c r="P347" s="86"/>
      <c r="Q347" s="86"/>
      <c r="R347" s="86"/>
      <c r="S347" s="86">
        <v>0.5</v>
      </c>
      <c r="T347" s="86">
        <v>0.5</v>
      </c>
      <c r="U347" s="86">
        <f>AVERAGE(S347:T347)</f>
        <v>0.5</v>
      </c>
      <c r="V347" s="86">
        <v>0.56000000000000005</v>
      </c>
      <c r="W347" s="86">
        <f t="shared" si="61"/>
        <v>1.1641259681057374</v>
      </c>
      <c r="X347" s="86">
        <f t="shared" si="61"/>
        <v>1.7023454502226976</v>
      </c>
      <c r="Y347" s="86"/>
      <c r="Z347" s="86">
        <v>7</v>
      </c>
      <c r="AA347" s="86"/>
      <c r="AB347" s="86">
        <v>7</v>
      </c>
      <c r="AC347" s="86">
        <v>4</v>
      </c>
      <c r="AD347" s="86"/>
      <c r="AE347" s="86"/>
      <c r="AF347" s="86">
        <v>2</v>
      </c>
      <c r="AG347" s="86">
        <v>7</v>
      </c>
      <c r="AH347" s="86"/>
    </row>
    <row r="348" spans="1:34" x14ac:dyDescent="0.2">
      <c r="A348" s="87">
        <v>42601</v>
      </c>
      <c r="B348" s="86">
        <v>232</v>
      </c>
      <c r="C348" s="86" t="s">
        <v>1742</v>
      </c>
      <c r="D348" s="86" t="str">
        <f t="shared" si="57"/>
        <v>2</v>
      </c>
      <c r="E348" s="86" t="s">
        <v>1671</v>
      </c>
      <c r="F348" s="86" t="str">
        <f t="shared" si="58"/>
        <v>CL</v>
      </c>
      <c r="G348" s="86"/>
      <c r="H348" s="86"/>
      <c r="I348" s="86">
        <v>6.5</v>
      </c>
      <c r="J348" s="86">
        <v>2</v>
      </c>
      <c r="K348" s="86">
        <v>7</v>
      </c>
      <c r="L348" s="86">
        <v>3.5</v>
      </c>
      <c r="M348" s="86">
        <v>1.5</v>
      </c>
      <c r="N348" s="86">
        <v>1.5</v>
      </c>
      <c r="O348" s="86"/>
      <c r="P348" s="86"/>
      <c r="Q348" s="86"/>
      <c r="R348" s="86"/>
      <c r="S348" s="86"/>
      <c r="T348" s="86"/>
      <c r="U348" s="86"/>
      <c r="V348" s="86"/>
      <c r="W348" s="86"/>
      <c r="X348" s="86"/>
      <c r="Y348" s="86"/>
      <c r="Z348" s="86">
        <v>8</v>
      </c>
      <c r="AA348" s="86"/>
      <c r="AB348" s="86">
        <v>8</v>
      </c>
      <c r="AC348" s="86"/>
      <c r="AD348" s="86"/>
      <c r="AE348" s="86"/>
      <c r="AF348" s="86">
        <v>1</v>
      </c>
      <c r="AG348" s="86">
        <v>7</v>
      </c>
      <c r="AH348" s="86"/>
    </row>
    <row r="349" spans="1:34" x14ac:dyDescent="0.2">
      <c r="A349" s="87">
        <v>42536</v>
      </c>
      <c r="B349" s="86">
        <v>167</v>
      </c>
      <c r="C349" s="86" t="s">
        <v>1743</v>
      </c>
      <c r="D349" s="86" t="str">
        <f t="shared" si="57"/>
        <v>2</v>
      </c>
      <c r="E349" s="86" t="s">
        <v>1671</v>
      </c>
      <c r="F349" s="86" t="str">
        <f t="shared" si="58"/>
        <v>CT</v>
      </c>
      <c r="G349" s="86">
        <v>8</v>
      </c>
      <c r="H349" s="86">
        <v>7.5</v>
      </c>
      <c r="I349" s="86">
        <v>2.5</v>
      </c>
      <c r="J349" s="86">
        <v>2.5</v>
      </c>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row>
    <row r="350" spans="1:34" x14ac:dyDescent="0.2">
      <c r="A350" s="87">
        <v>42544</v>
      </c>
      <c r="B350" s="86">
        <v>175</v>
      </c>
      <c r="C350" s="86" t="s">
        <v>1743</v>
      </c>
      <c r="D350" s="86" t="str">
        <f t="shared" si="57"/>
        <v>2</v>
      </c>
      <c r="E350" s="86" t="s">
        <v>1671</v>
      </c>
      <c r="F350" s="86" t="str">
        <f t="shared" si="58"/>
        <v>CT</v>
      </c>
      <c r="G350" s="86">
        <v>8</v>
      </c>
      <c r="H350" s="86">
        <v>7.5</v>
      </c>
      <c r="I350" s="86">
        <v>3</v>
      </c>
      <c r="J350" s="86">
        <v>3</v>
      </c>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row>
    <row r="351" spans="1:34" x14ac:dyDescent="0.2">
      <c r="A351" s="87">
        <v>42550</v>
      </c>
      <c r="B351" s="86">
        <v>181</v>
      </c>
      <c r="C351" s="86" t="s">
        <v>1743</v>
      </c>
      <c r="D351" s="86" t="str">
        <f t="shared" si="57"/>
        <v>2</v>
      </c>
      <c r="E351" s="86" t="s">
        <v>1671</v>
      </c>
      <c r="F351" s="86" t="str">
        <f t="shared" si="58"/>
        <v>CT</v>
      </c>
      <c r="G351" s="86">
        <v>8</v>
      </c>
      <c r="H351" s="86">
        <v>7.5</v>
      </c>
      <c r="I351" s="86">
        <v>5</v>
      </c>
      <c r="J351" s="86">
        <v>5</v>
      </c>
      <c r="K351" s="86"/>
      <c r="L351" s="86"/>
      <c r="M351" s="86"/>
      <c r="N351" s="86"/>
      <c r="O351" s="86"/>
      <c r="P351" s="86"/>
      <c r="Q351" s="86"/>
      <c r="R351" s="86"/>
      <c r="S351" s="86"/>
      <c r="T351" s="86"/>
      <c r="U351" s="86"/>
      <c r="V351" s="86"/>
      <c r="W351" s="86"/>
      <c r="X351" s="86"/>
      <c r="Y351" s="86"/>
      <c r="Z351" s="86">
        <v>10</v>
      </c>
      <c r="AA351" s="86"/>
      <c r="AB351" s="86">
        <v>10</v>
      </c>
      <c r="AC351" s="86">
        <v>10</v>
      </c>
      <c r="AD351" s="86"/>
      <c r="AE351" s="86"/>
      <c r="AF351" s="86">
        <v>10</v>
      </c>
      <c r="AG351" s="86">
        <v>10</v>
      </c>
      <c r="AH351" s="86"/>
    </row>
    <row r="352" spans="1:34" x14ac:dyDescent="0.2">
      <c r="A352" s="87">
        <v>42558</v>
      </c>
      <c r="B352" s="86">
        <v>189</v>
      </c>
      <c r="C352" s="86" t="s">
        <v>1743</v>
      </c>
      <c r="D352" s="86" t="str">
        <f t="shared" si="57"/>
        <v>2</v>
      </c>
      <c r="E352" s="86" t="s">
        <v>1671</v>
      </c>
      <c r="F352" s="86" t="str">
        <f t="shared" si="58"/>
        <v>CT</v>
      </c>
      <c r="G352" s="86">
        <v>8</v>
      </c>
      <c r="H352" s="86">
        <v>7.5</v>
      </c>
      <c r="I352" s="86">
        <v>7</v>
      </c>
      <c r="J352" s="86">
        <v>7</v>
      </c>
      <c r="K352" s="86"/>
      <c r="L352" s="86"/>
      <c r="M352" s="86"/>
      <c r="N352" s="86"/>
      <c r="O352" s="86"/>
      <c r="P352" s="86"/>
      <c r="Q352" s="86"/>
      <c r="R352" s="86"/>
      <c r="S352" s="86">
        <v>0.44</v>
      </c>
      <c r="T352" s="86">
        <v>0.5</v>
      </c>
      <c r="U352" s="86">
        <f>AVERAGE(S352:T352)</f>
        <v>0.47</v>
      </c>
      <c r="V352" s="86">
        <v>0.55000000000000004</v>
      </c>
      <c r="W352" s="86">
        <f t="shared" ref="W352:X356" si="62">11.898*(U352^(3.3534))</f>
        <v>0.94599081871535851</v>
      </c>
      <c r="X352" s="86">
        <f t="shared" si="62"/>
        <v>1.6025301443006683</v>
      </c>
      <c r="Y352" s="86"/>
      <c r="Z352" s="86">
        <v>10</v>
      </c>
      <c r="AA352" s="86"/>
      <c r="AB352" s="86">
        <v>10</v>
      </c>
      <c r="AC352" s="86">
        <v>10</v>
      </c>
      <c r="AD352" s="86"/>
      <c r="AE352" s="86"/>
      <c r="AF352" s="86">
        <v>10</v>
      </c>
      <c r="AG352" s="86">
        <v>10</v>
      </c>
      <c r="AH352" s="86"/>
    </row>
    <row r="353" spans="1:34" x14ac:dyDescent="0.2">
      <c r="A353" s="87">
        <v>42569</v>
      </c>
      <c r="B353" s="86">
        <v>200</v>
      </c>
      <c r="C353" s="86" t="s">
        <v>1743</v>
      </c>
      <c r="D353" s="86" t="str">
        <f t="shared" si="57"/>
        <v>2</v>
      </c>
      <c r="E353" s="86" t="s">
        <v>1671</v>
      </c>
      <c r="F353" s="86" t="str">
        <f t="shared" si="58"/>
        <v>CT</v>
      </c>
      <c r="G353" s="86">
        <v>8</v>
      </c>
      <c r="H353" s="86">
        <v>7.5</v>
      </c>
      <c r="I353" s="86">
        <v>8</v>
      </c>
      <c r="J353" s="86">
        <v>8</v>
      </c>
      <c r="K353" s="86"/>
      <c r="L353" s="86"/>
      <c r="M353" s="86"/>
      <c r="N353" s="86"/>
      <c r="O353" s="86"/>
      <c r="P353" s="86"/>
      <c r="Q353" s="86"/>
      <c r="R353" s="86"/>
      <c r="S353" s="86">
        <v>0.52</v>
      </c>
      <c r="T353" s="86">
        <v>0.51</v>
      </c>
      <c r="U353" s="86">
        <f>AVERAGE(S353:T353)</f>
        <v>0.51500000000000001</v>
      </c>
      <c r="V353" s="86">
        <v>0.52</v>
      </c>
      <c r="W353" s="86">
        <f t="shared" si="62"/>
        <v>1.2854296891723416</v>
      </c>
      <c r="X353" s="86">
        <f t="shared" si="62"/>
        <v>1.3277599882279214</v>
      </c>
      <c r="Y353" s="86"/>
      <c r="Z353" s="86">
        <v>9</v>
      </c>
      <c r="AA353" s="86"/>
      <c r="AB353" s="86">
        <v>9</v>
      </c>
      <c r="AC353" s="86">
        <v>8</v>
      </c>
      <c r="AD353" s="86"/>
      <c r="AE353" s="86"/>
      <c r="AF353" s="86">
        <v>8</v>
      </c>
      <c r="AG353" s="86">
        <v>8</v>
      </c>
      <c r="AH353" s="86"/>
    </row>
    <row r="354" spans="1:34" x14ac:dyDescent="0.2">
      <c r="A354" s="87">
        <v>42576</v>
      </c>
      <c r="B354" s="86">
        <v>207</v>
      </c>
      <c r="C354" s="86" t="s">
        <v>1743</v>
      </c>
      <c r="D354" s="86" t="str">
        <f t="shared" si="57"/>
        <v>2</v>
      </c>
      <c r="E354" s="86" t="s">
        <v>1671</v>
      </c>
      <c r="F354" s="86" t="str">
        <f t="shared" si="58"/>
        <v>CT</v>
      </c>
      <c r="G354" s="86">
        <v>8</v>
      </c>
      <c r="H354" s="86">
        <v>7.5</v>
      </c>
      <c r="I354" s="86">
        <v>8</v>
      </c>
      <c r="J354" s="86">
        <v>8</v>
      </c>
      <c r="K354" s="86"/>
      <c r="L354" s="86"/>
      <c r="M354" s="86"/>
      <c r="N354" s="86"/>
      <c r="O354" s="86"/>
      <c r="P354" s="86"/>
      <c r="Q354" s="86"/>
      <c r="R354" s="86"/>
      <c r="S354" s="86">
        <v>0.5</v>
      </c>
      <c r="T354" s="86">
        <v>0.51</v>
      </c>
      <c r="U354" s="86">
        <f>AVERAGE(S354:T354)</f>
        <v>0.505</v>
      </c>
      <c r="V354" s="86">
        <v>0.48</v>
      </c>
      <c r="W354" s="86">
        <f t="shared" si="62"/>
        <v>1.2036252002599823</v>
      </c>
      <c r="X354" s="86">
        <f t="shared" si="62"/>
        <v>1.0151923348970988</v>
      </c>
      <c r="Y354" s="86"/>
      <c r="Z354" s="86">
        <v>8</v>
      </c>
      <c r="AA354" s="86"/>
      <c r="AB354" s="86">
        <v>8</v>
      </c>
      <c r="AC354" s="86">
        <v>8</v>
      </c>
      <c r="AD354" s="86"/>
      <c r="AE354" s="86"/>
      <c r="AF354" s="86">
        <v>7</v>
      </c>
      <c r="AG354" s="86">
        <v>7</v>
      </c>
      <c r="AH354" s="86"/>
    </row>
    <row r="355" spans="1:34" x14ac:dyDescent="0.2">
      <c r="A355" s="87">
        <v>42585</v>
      </c>
      <c r="B355" s="86">
        <v>216</v>
      </c>
      <c r="C355" s="86" t="s">
        <v>1743</v>
      </c>
      <c r="D355" s="86" t="str">
        <f t="shared" si="57"/>
        <v>2</v>
      </c>
      <c r="E355" s="86" t="s">
        <v>1671</v>
      </c>
      <c r="F355" s="86" t="str">
        <f t="shared" si="58"/>
        <v>CT</v>
      </c>
      <c r="G355" s="86">
        <v>8</v>
      </c>
      <c r="H355" s="86">
        <v>7.5</v>
      </c>
      <c r="I355" s="86">
        <v>8</v>
      </c>
      <c r="J355" s="86">
        <v>7.5</v>
      </c>
      <c r="K355" s="86"/>
      <c r="L355" s="86"/>
      <c r="M355" s="86"/>
      <c r="N355" s="86"/>
      <c r="O355" s="86"/>
      <c r="P355" s="86"/>
      <c r="Q355" s="86"/>
      <c r="R355" s="86"/>
      <c r="S355" s="86">
        <v>0.51</v>
      </c>
      <c r="T355" s="86">
        <v>0.49</v>
      </c>
      <c r="U355" s="86">
        <f>AVERAGE(S355:T355)</f>
        <v>0.5</v>
      </c>
      <c r="V355" s="86">
        <v>0.49</v>
      </c>
      <c r="W355" s="86">
        <f t="shared" si="62"/>
        <v>1.1641259681057374</v>
      </c>
      <c r="X355" s="86">
        <f t="shared" si="62"/>
        <v>1.0878712496986978</v>
      </c>
      <c r="Y355" s="86"/>
      <c r="Z355" s="86">
        <v>7</v>
      </c>
      <c r="AA355" s="86"/>
      <c r="AB355" s="86">
        <v>7</v>
      </c>
      <c r="AC355" s="86">
        <v>7</v>
      </c>
      <c r="AD355" s="86"/>
      <c r="AE355" s="86"/>
      <c r="AF355" s="86">
        <v>5</v>
      </c>
      <c r="AG355" s="86">
        <v>6</v>
      </c>
      <c r="AH355" s="86"/>
    </row>
    <row r="356" spans="1:34" x14ac:dyDescent="0.2">
      <c r="A356" s="87">
        <v>42595</v>
      </c>
      <c r="B356" s="86">
        <v>226</v>
      </c>
      <c r="C356" s="86" t="s">
        <v>1743</v>
      </c>
      <c r="D356" s="86" t="str">
        <f t="shared" si="57"/>
        <v>2</v>
      </c>
      <c r="E356" s="86" t="s">
        <v>1671</v>
      </c>
      <c r="F356" s="86" t="str">
        <f t="shared" si="58"/>
        <v>CT</v>
      </c>
      <c r="G356" s="86">
        <v>8</v>
      </c>
      <c r="H356" s="86">
        <v>5</v>
      </c>
      <c r="I356" s="86">
        <v>8</v>
      </c>
      <c r="J356" s="86">
        <v>5.5</v>
      </c>
      <c r="K356" s="86"/>
      <c r="L356" s="86"/>
      <c r="M356" s="86"/>
      <c r="N356" s="86"/>
      <c r="O356" s="86"/>
      <c r="P356" s="86"/>
      <c r="Q356" s="86"/>
      <c r="R356" s="86"/>
      <c r="S356" s="86">
        <v>0.51</v>
      </c>
      <c r="T356" s="86">
        <v>0.54</v>
      </c>
      <c r="U356" s="86">
        <f>AVERAGE(S356:T356)</f>
        <v>0.52500000000000002</v>
      </c>
      <c r="V356" s="86">
        <v>0.55000000000000004</v>
      </c>
      <c r="W356" s="86">
        <f t="shared" si="62"/>
        <v>1.3710590905803748</v>
      </c>
      <c r="X356" s="86">
        <f t="shared" si="62"/>
        <v>1.6025301443006683</v>
      </c>
      <c r="Y356" s="86"/>
      <c r="Z356" s="86">
        <v>7</v>
      </c>
      <c r="AA356" s="86"/>
      <c r="AB356" s="86">
        <v>8</v>
      </c>
      <c r="AC356" s="86">
        <v>2</v>
      </c>
      <c r="AD356" s="86"/>
      <c r="AE356" s="86"/>
      <c r="AF356" s="86">
        <v>3</v>
      </c>
      <c r="AG356" s="86">
        <v>5</v>
      </c>
      <c r="AH356" s="86"/>
    </row>
    <row r="357" spans="1:34" x14ac:dyDescent="0.2">
      <c r="A357" s="87">
        <v>42601</v>
      </c>
      <c r="B357" s="86">
        <v>232</v>
      </c>
      <c r="C357" s="86" t="s">
        <v>1743</v>
      </c>
      <c r="D357" s="86" t="str">
        <f t="shared" si="57"/>
        <v>2</v>
      </c>
      <c r="E357" s="86" t="s">
        <v>1671</v>
      </c>
      <c r="F357" s="86" t="str">
        <f t="shared" si="58"/>
        <v>CT</v>
      </c>
      <c r="G357" s="86">
        <v>8</v>
      </c>
      <c r="H357" s="86">
        <v>2.5</v>
      </c>
      <c r="I357" s="86">
        <v>8</v>
      </c>
      <c r="J357" s="86">
        <v>1.5</v>
      </c>
      <c r="K357" s="86"/>
      <c r="L357" s="86"/>
      <c r="M357" s="86"/>
      <c r="N357" s="86"/>
      <c r="O357" s="86"/>
      <c r="P357" s="86"/>
      <c r="Q357" s="86"/>
      <c r="R357" s="86"/>
      <c r="S357" s="86"/>
      <c r="T357" s="86"/>
      <c r="U357" s="86"/>
      <c r="V357" s="86"/>
      <c r="W357" s="86"/>
      <c r="X357" s="86"/>
      <c r="Y357" s="86"/>
      <c r="Z357" s="86">
        <v>6</v>
      </c>
      <c r="AA357" s="86"/>
      <c r="AB357" s="86">
        <v>6</v>
      </c>
      <c r="AC357" s="86">
        <v>3</v>
      </c>
      <c r="AD357" s="86"/>
      <c r="AE357" s="86"/>
      <c r="AF357" s="86">
        <v>3</v>
      </c>
      <c r="AG357" s="86">
        <v>6</v>
      </c>
      <c r="AH357" s="86"/>
    </row>
    <row r="358" spans="1:34" x14ac:dyDescent="0.2">
      <c r="A358" s="87">
        <v>42536</v>
      </c>
      <c r="B358" s="86">
        <v>167</v>
      </c>
      <c r="C358" s="86" t="s">
        <v>1755</v>
      </c>
      <c r="D358" s="86" t="str">
        <f t="shared" si="57"/>
        <v>2</v>
      </c>
      <c r="E358" s="86" t="s">
        <v>1671</v>
      </c>
      <c r="F358" s="86" t="str">
        <f t="shared" si="58"/>
        <v>FR</v>
      </c>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row>
    <row r="359" spans="1:34" x14ac:dyDescent="0.2">
      <c r="A359" s="87">
        <v>42544</v>
      </c>
      <c r="B359" s="86">
        <v>175</v>
      </c>
      <c r="C359" s="86" t="s">
        <v>1755</v>
      </c>
      <c r="D359" s="86" t="str">
        <f t="shared" si="57"/>
        <v>2</v>
      </c>
      <c r="E359" s="86" t="s">
        <v>1671</v>
      </c>
      <c r="F359" s="86" t="str">
        <f t="shared" si="58"/>
        <v>FR</v>
      </c>
      <c r="G359" s="86">
        <v>12.5</v>
      </c>
      <c r="H359" s="86">
        <v>7</v>
      </c>
      <c r="I359" s="86">
        <v>11</v>
      </c>
      <c r="J359" s="86">
        <v>11</v>
      </c>
      <c r="K359" s="86">
        <v>3</v>
      </c>
      <c r="L359" s="86">
        <v>3</v>
      </c>
      <c r="M359" s="86"/>
      <c r="N359" s="86"/>
      <c r="O359" s="86"/>
      <c r="P359" s="86"/>
      <c r="Q359" s="86"/>
      <c r="R359" s="86"/>
      <c r="S359" s="86"/>
      <c r="T359" s="86"/>
      <c r="U359" s="86"/>
      <c r="V359" s="86"/>
      <c r="W359" s="86"/>
      <c r="X359" s="86"/>
      <c r="Y359" s="86"/>
      <c r="Z359" s="86"/>
      <c r="AA359" s="86"/>
      <c r="AB359" s="86"/>
      <c r="AC359" s="86"/>
      <c r="AD359" s="86"/>
      <c r="AE359" s="86"/>
      <c r="AF359" s="86"/>
      <c r="AG359" s="86"/>
      <c r="AH359" s="86"/>
    </row>
    <row r="360" spans="1:34" x14ac:dyDescent="0.2">
      <c r="A360" s="87">
        <v>42550</v>
      </c>
      <c r="B360" s="86">
        <v>181</v>
      </c>
      <c r="C360" s="86" t="s">
        <v>1755</v>
      </c>
      <c r="D360" s="86" t="str">
        <f t="shared" si="57"/>
        <v>2</v>
      </c>
      <c r="E360" s="86" t="s">
        <v>1671</v>
      </c>
      <c r="F360" s="86" t="str">
        <f t="shared" si="58"/>
        <v>FR</v>
      </c>
      <c r="G360" s="86">
        <v>12.5</v>
      </c>
      <c r="H360" s="86">
        <v>7</v>
      </c>
      <c r="I360" s="86">
        <v>14</v>
      </c>
      <c r="J360" s="86">
        <v>14</v>
      </c>
      <c r="K360" s="86">
        <v>6.5</v>
      </c>
      <c r="L360" s="86">
        <v>6.5</v>
      </c>
      <c r="M360" s="86"/>
      <c r="N360" s="86"/>
      <c r="O360" s="86"/>
      <c r="P360" s="86"/>
      <c r="Q360" s="86"/>
      <c r="R360" s="86"/>
      <c r="S360" s="86"/>
      <c r="T360" s="86"/>
      <c r="U360" s="86"/>
      <c r="V360" s="86"/>
      <c r="W360" s="86"/>
      <c r="X360" s="86"/>
      <c r="Y360" s="86"/>
      <c r="Z360" s="86">
        <v>10</v>
      </c>
      <c r="AA360" s="86">
        <v>10</v>
      </c>
      <c r="AB360" s="86">
        <v>10</v>
      </c>
      <c r="AC360" s="86"/>
      <c r="AD360" s="86"/>
      <c r="AE360" s="86"/>
      <c r="AF360" s="86"/>
      <c r="AG360" s="86">
        <v>10</v>
      </c>
      <c r="AH360" s="86">
        <v>10</v>
      </c>
    </row>
    <row r="361" spans="1:34" x14ac:dyDescent="0.2">
      <c r="A361" s="87">
        <v>42558</v>
      </c>
      <c r="B361" s="86">
        <v>189</v>
      </c>
      <c r="C361" s="86" t="s">
        <v>1755</v>
      </c>
      <c r="D361" s="86" t="str">
        <f t="shared" si="57"/>
        <v>2</v>
      </c>
      <c r="E361" s="86" t="s">
        <v>1671</v>
      </c>
      <c r="F361" s="86" t="str">
        <f t="shared" si="58"/>
        <v>FR</v>
      </c>
      <c r="G361" s="86">
        <v>12.5</v>
      </c>
      <c r="H361" s="86">
        <v>7</v>
      </c>
      <c r="I361" s="86">
        <v>15</v>
      </c>
      <c r="J361" s="86">
        <v>15</v>
      </c>
      <c r="K361" s="86">
        <v>9</v>
      </c>
      <c r="L361" s="86">
        <v>9</v>
      </c>
      <c r="M361" s="86"/>
      <c r="N361" s="86"/>
      <c r="O361" s="86"/>
      <c r="P361" s="86"/>
      <c r="Q361" s="86"/>
      <c r="R361" s="86"/>
      <c r="S361" s="86">
        <v>0.54</v>
      </c>
      <c r="T361" s="86">
        <v>0.6</v>
      </c>
      <c r="U361" s="86">
        <f>AVERAGE(S361:T361)</f>
        <v>0.57000000000000006</v>
      </c>
      <c r="V361" s="86">
        <v>0.62</v>
      </c>
      <c r="W361" s="86">
        <f t="shared" ref="W361:X365" si="63">11.898*(U361^(3.3534))</f>
        <v>1.806444843021042</v>
      </c>
      <c r="X361" s="86">
        <f t="shared" si="63"/>
        <v>2.3948606941358284</v>
      </c>
      <c r="Y361" s="86"/>
      <c r="Z361" s="86">
        <v>10</v>
      </c>
      <c r="AA361" s="86">
        <v>10</v>
      </c>
      <c r="AB361" s="86">
        <v>10</v>
      </c>
      <c r="AC361" s="86"/>
      <c r="AD361" s="86"/>
      <c r="AE361" s="86"/>
      <c r="AF361" s="86"/>
      <c r="AG361" s="86">
        <v>10</v>
      </c>
      <c r="AH361" s="86">
        <v>10</v>
      </c>
    </row>
    <row r="362" spans="1:34" x14ac:dyDescent="0.2">
      <c r="A362" s="87">
        <v>42569</v>
      </c>
      <c r="B362" s="86">
        <v>200</v>
      </c>
      <c r="C362" s="86" t="s">
        <v>1755</v>
      </c>
      <c r="D362" s="86" t="str">
        <f t="shared" si="57"/>
        <v>2</v>
      </c>
      <c r="E362" s="86" t="s">
        <v>1671</v>
      </c>
      <c r="F362" s="86" t="str">
        <f t="shared" si="58"/>
        <v>FR</v>
      </c>
      <c r="G362" s="86">
        <v>12.5</v>
      </c>
      <c r="H362" s="86">
        <v>7</v>
      </c>
      <c r="I362" s="86">
        <v>15</v>
      </c>
      <c r="J362" s="86">
        <v>15</v>
      </c>
      <c r="K362" s="86">
        <v>11</v>
      </c>
      <c r="L362" s="86">
        <v>11</v>
      </c>
      <c r="M362" s="86"/>
      <c r="N362" s="86"/>
      <c r="O362" s="86"/>
      <c r="P362" s="86"/>
      <c r="Q362" s="86"/>
      <c r="R362" s="86"/>
      <c r="S362" s="86">
        <v>0.48</v>
      </c>
      <c r="T362" s="86">
        <v>0.46</v>
      </c>
      <c r="U362" s="86">
        <f>AVERAGE(S362:T362)</f>
        <v>0.47</v>
      </c>
      <c r="V362" s="86">
        <v>0.53</v>
      </c>
      <c r="W362" s="86">
        <f t="shared" si="63"/>
        <v>0.94599081871535851</v>
      </c>
      <c r="X362" s="86">
        <f t="shared" si="63"/>
        <v>1.4153396250219665</v>
      </c>
      <c r="Y362" s="86"/>
      <c r="Z362" s="86">
        <v>9</v>
      </c>
      <c r="AA362" s="86">
        <v>8</v>
      </c>
      <c r="AB362" s="86">
        <v>8</v>
      </c>
      <c r="AC362" s="86"/>
      <c r="AD362" s="86"/>
      <c r="AE362" s="86"/>
      <c r="AF362" s="86"/>
      <c r="AG362" s="86">
        <v>8</v>
      </c>
      <c r="AH362" s="86">
        <v>8</v>
      </c>
    </row>
    <row r="363" spans="1:34" x14ac:dyDescent="0.2">
      <c r="A363" s="87">
        <v>42576</v>
      </c>
      <c r="B363" s="86">
        <v>207</v>
      </c>
      <c r="C363" s="86" t="s">
        <v>1755</v>
      </c>
      <c r="D363" s="86" t="str">
        <f t="shared" si="57"/>
        <v>2</v>
      </c>
      <c r="E363" s="86" t="s">
        <v>1671</v>
      </c>
      <c r="F363" s="86" t="str">
        <f t="shared" si="58"/>
        <v>FR</v>
      </c>
      <c r="G363" s="86">
        <v>12.5</v>
      </c>
      <c r="H363" s="86">
        <v>7</v>
      </c>
      <c r="I363" s="86">
        <v>15</v>
      </c>
      <c r="J363" s="86">
        <v>15</v>
      </c>
      <c r="K363" s="86">
        <v>12</v>
      </c>
      <c r="L363" s="86">
        <v>12</v>
      </c>
      <c r="M363" s="86"/>
      <c r="N363" s="86"/>
      <c r="O363" s="86"/>
      <c r="P363" s="86"/>
      <c r="Q363" s="86"/>
      <c r="R363" s="86"/>
      <c r="S363" s="86">
        <v>0.56999999999999995</v>
      </c>
      <c r="T363" s="86">
        <v>0.54</v>
      </c>
      <c r="U363" s="86">
        <f>AVERAGE(S363:T363)</f>
        <v>0.55499999999999994</v>
      </c>
      <c r="V363" s="86">
        <v>0.5</v>
      </c>
      <c r="W363" s="86">
        <f t="shared" si="63"/>
        <v>1.6519087522607567</v>
      </c>
      <c r="X363" s="86">
        <f t="shared" si="63"/>
        <v>1.1641259681057374</v>
      </c>
      <c r="Y363" s="86"/>
      <c r="Z363" s="86">
        <v>7</v>
      </c>
      <c r="AA363" s="86">
        <v>6</v>
      </c>
      <c r="AB363" s="86">
        <v>7</v>
      </c>
      <c r="AC363" s="86"/>
      <c r="AD363" s="86"/>
      <c r="AE363" s="86"/>
      <c r="AF363" s="86">
        <v>4</v>
      </c>
      <c r="AG363" s="86">
        <v>7</v>
      </c>
      <c r="AH363" s="86">
        <v>6</v>
      </c>
    </row>
    <row r="364" spans="1:34" x14ac:dyDescent="0.2">
      <c r="A364" s="87">
        <v>42585</v>
      </c>
      <c r="B364" s="86">
        <v>216</v>
      </c>
      <c r="C364" s="86" t="s">
        <v>1755</v>
      </c>
      <c r="D364" s="86" t="str">
        <f t="shared" si="57"/>
        <v>2</v>
      </c>
      <c r="E364" s="86" t="s">
        <v>1671</v>
      </c>
      <c r="F364" s="86" t="str">
        <f t="shared" si="58"/>
        <v>FR</v>
      </c>
      <c r="G364" s="86">
        <v>12.5</v>
      </c>
      <c r="H364" s="86">
        <v>7</v>
      </c>
      <c r="I364" s="86">
        <v>15</v>
      </c>
      <c r="J364" s="86">
        <v>14</v>
      </c>
      <c r="K364" s="86">
        <v>13.5</v>
      </c>
      <c r="L364" s="86">
        <v>13.5</v>
      </c>
      <c r="M364" s="86">
        <v>2</v>
      </c>
      <c r="N364" s="86">
        <v>2</v>
      </c>
      <c r="O364" s="86"/>
      <c r="P364" s="86"/>
      <c r="Q364" s="86"/>
      <c r="R364" s="86"/>
      <c r="S364" s="86">
        <v>0.44</v>
      </c>
      <c r="T364" s="86">
        <v>0.44</v>
      </c>
      <c r="U364" s="86">
        <f>AVERAGE(S364:T364)</f>
        <v>0.44</v>
      </c>
      <c r="V364" s="86">
        <v>0.49</v>
      </c>
      <c r="W364" s="86">
        <f t="shared" si="63"/>
        <v>0.75827750060974763</v>
      </c>
      <c r="X364" s="86">
        <f t="shared" si="63"/>
        <v>1.0878712496986978</v>
      </c>
      <c r="Y364" s="86"/>
      <c r="Z364" s="86">
        <v>6</v>
      </c>
      <c r="AA364" s="86">
        <v>4</v>
      </c>
      <c r="AB364" s="86">
        <v>5</v>
      </c>
      <c r="AC364" s="86"/>
      <c r="AD364" s="86"/>
      <c r="AE364" s="86"/>
      <c r="AF364" s="86">
        <v>2</v>
      </c>
      <c r="AG364" s="86">
        <v>6</v>
      </c>
      <c r="AH364" s="86">
        <v>4</v>
      </c>
    </row>
    <row r="365" spans="1:34" x14ac:dyDescent="0.2">
      <c r="A365" s="87">
        <v>42595</v>
      </c>
      <c r="B365" s="86">
        <v>226</v>
      </c>
      <c r="C365" s="86" t="s">
        <v>1755</v>
      </c>
      <c r="D365" s="86" t="str">
        <f t="shared" si="57"/>
        <v>2</v>
      </c>
      <c r="E365" s="86" t="s">
        <v>1671</v>
      </c>
      <c r="F365" s="86" t="str">
        <f t="shared" si="58"/>
        <v>FR</v>
      </c>
      <c r="G365" s="86">
        <v>12.5</v>
      </c>
      <c r="H365" s="86">
        <v>3.5</v>
      </c>
      <c r="I365" s="86">
        <v>15</v>
      </c>
      <c r="J365" s="86">
        <v>10</v>
      </c>
      <c r="K365" s="86">
        <v>13.5</v>
      </c>
      <c r="L365" s="86">
        <v>12</v>
      </c>
      <c r="M365" s="86">
        <v>2.5</v>
      </c>
      <c r="N365" s="86">
        <v>2.5</v>
      </c>
      <c r="O365" s="86"/>
      <c r="P365" s="86"/>
      <c r="Q365" s="86"/>
      <c r="R365" s="86"/>
      <c r="S365" s="86">
        <v>0.5</v>
      </c>
      <c r="T365" s="86">
        <v>0.53</v>
      </c>
      <c r="U365" s="86">
        <f>AVERAGE(S365:T365)</f>
        <v>0.51500000000000001</v>
      </c>
      <c r="V365" s="86">
        <v>0.55000000000000004</v>
      </c>
      <c r="W365" s="86">
        <f t="shared" si="63"/>
        <v>1.2854296891723416</v>
      </c>
      <c r="X365" s="86">
        <f t="shared" si="63"/>
        <v>1.6025301443006683</v>
      </c>
      <c r="Y365" s="86"/>
      <c r="Z365" s="86">
        <v>6</v>
      </c>
      <c r="AA365" s="86">
        <v>3</v>
      </c>
      <c r="AB365" s="86">
        <v>6</v>
      </c>
      <c r="AC365" s="86"/>
      <c r="AD365" s="86"/>
      <c r="AE365" s="86"/>
      <c r="AF365" s="86">
        <v>1</v>
      </c>
      <c r="AG365" s="86">
        <v>6</v>
      </c>
      <c r="AH365" s="86">
        <v>3</v>
      </c>
    </row>
    <row r="366" spans="1:34" x14ac:dyDescent="0.2">
      <c r="A366" s="87">
        <v>42601</v>
      </c>
      <c r="B366" s="86">
        <v>232</v>
      </c>
      <c r="C366" s="86" t="s">
        <v>1755</v>
      </c>
      <c r="D366" s="86" t="str">
        <f t="shared" si="57"/>
        <v>2</v>
      </c>
      <c r="E366" s="86" t="s">
        <v>1671</v>
      </c>
      <c r="F366" s="86" t="str">
        <f t="shared" si="58"/>
        <v>FR</v>
      </c>
      <c r="G366" s="86">
        <v>12.5</v>
      </c>
      <c r="H366" s="86">
        <v>0</v>
      </c>
      <c r="I366" s="86">
        <v>15</v>
      </c>
      <c r="J366" s="86">
        <v>7</v>
      </c>
      <c r="K366" s="86">
        <v>13.5</v>
      </c>
      <c r="L366" s="86">
        <v>10</v>
      </c>
      <c r="M366" s="86">
        <v>3.5</v>
      </c>
      <c r="N366" s="86">
        <v>3.5</v>
      </c>
      <c r="O366" s="86"/>
      <c r="P366" s="86"/>
      <c r="Q366" s="86"/>
      <c r="R366" s="86"/>
      <c r="S366" s="86"/>
      <c r="T366" s="86"/>
      <c r="U366" s="86"/>
      <c r="V366" s="86"/>
      <c r="W366" s="86"/>
      <c r="X366" s="86"/>
      <c r="Y366" s="86"/>
      <c r="Z366" s="86">
        <v>7</v>
      </c>
      <c r="AA366" s="86">
        <v>4</v>
      </c>
      <c r="AB366" s="86">
        <v>6</v>
      </c>
      <c r="AC366" s="86"/>
      <c r="AD366" s="86"/>
      <c r="AE366" s="86"/>
      <c r="AF366" s="86"/>
      <c r="AG366" s="86">
        <v>7</v>
      </c>
      <c r="AH366" s="86">
        <v>5</v>
      </c>
    </row>
    <row r="367" spans="1:34" x14ac:dyDescent="0.2">
      <c r="A367" s="87">
        <v>42536</v>
      </c>
      <c r="B367" s="86">
        <v>167</v>
      </c>
      <c r="C367" s="86" t="s">
        <v>1744</v>
      </c>
      <c r="D367" s="86" t="str">
        <f t="shared" si="57"/>
        <v>2</v>
      </c>
      <c r="E367" s="86" t="s">
        <v>1671</v>
      </c>
      <c r="F367" s="86" t="str">
        <f t="shared" si="58"/>
        <v>SH</v>
      </c>
      <c r="G367" s="86">
        <v>10.5</v>
      </c>
      <c r="H367" s="86">
        <v>3</v>
      </c>
      <c r="I367" s="86">
        <v>8</v>
      </c>
      <c r="J367" s="86">
        <v>8</v>
      </c>
      <c r="K367" s="86">
        <v>1.5</v>
      </c>
      <c r="L367" s="86">
        <v>1.5</v>
      </c>
      <c r="M367" s="86"/>
      <c r="N367" s="86"/>
      <c r="O367" s="86"/>
      <c r="P367" s="86"/>
      <c r="Q367" s="86"/>
      <c r="R367" s="86"/>
      <c r="S367" s="86"/>
      <c r="T367" s="86"/>
      <c r="U367" s="86"/>
      <c r="V367" s="86"/>
      <c r="W367" s="86"/>
      <c r="X367" s="86"/>
      <c r="Y367" s="86"/>
      <c r="Z367" s="86"/>
      <c r="AA367" s="86"/>
      <c r="AB367" s="86"/>
      <c r="AC367" s="86"/>
      <c r="AD367" s="86"/>
      <c r="AE367" s="86"/>
      <c r="AF367" s="86"/>
      <c r="AG367" s="86"/>
      <c r="AH367" s="86"/>
    </row>
    <row r="368" spans="1:34" x14ac:dyDescent="0.2">
      <c r="A368" s="87">
        <v>42544</v>
      </c>
      <c r="B368" s="86">
        <v>175</v>
      </c>
      <c r="C368" s="86" t="s">
        <v>1744</v>
      </c>
      <c r="D368" s="86" t="str">
        <f t="shared" si="57"/>
        <v>2</v>
      </c>
      <c r="E368" s="86" t="s">
        <v>1671</v>
      </c>
      <c r="F368" s="86" t="str">
        <f t="shared" si="58"/>
        <v>SH</v>
      </c>
      <c r="G368" s="86">
        <v>10.5</v>
      </c>
      <c r="H368" s="86">
        <v>3</v>
      </c>
      <c r="I368" s="86">
        <v>8</v>
      </c>
      <c r="J368" s="86">
        <v>8</v>
      </c>
      <c r="K368" s="86">
        <v>2</v>
      </c>
      <c r="L368" s="86">
        <v>2</v>
      </c>
      <c r="M368" s="86"/>
      <c r="N368" s="86"/>
      <c r="O368" s="86"/>
      <c r="P368" s="86"/>
      <c r="Q368" s="86"/>
      <c r="R368" s="86"/>
      <c r="S368" s="86"/>
      <c r="T368" s="86"/>
      <c r="U368" s="86"/>
      <c r="V368" s="86"/>
      <c r="W368" s="86"/>
      <c r="X368" s="86"/>
      <c r="Y368" s="86"/>
      <c r="Z368" s="86"/>
      <c r="AA368" s="86"/>
      <c r="AB368" s="86"/>
      <c r="AC368" s="86"/>
      <c r="AD368" s="86"/>
      <c r="AE368" s="86"/>
      <c r="AF368" s="86"/>
      <c r="AG368" s="86"/>
      <c r="AH368" s="86"/>
    </row>
    <row r="369" spans="1:34" x14ac:dyDescent="0.2">
      <c r="A369" s="87">
        <v>42550</v>
      </c>
      <c r="B369" s="86">
        <v>181</v>
      </c>
      <c r="C369" s="86" t="s">
        <v>1744</v>
      </c>
      <c r="D369" s="86" t="str">
        <f t="shared" si="57"/>
        <v>2</v>
      </c>
      <c r="E369" s="86" t="s">
        <v>1671</v>
      </c>
      <c r="F369" s="86" t="str">
        <f t="shared" si="58"/>
        <v>SH</v>
      </c>
      <c r="G369" s="86">
        <v>10.5</v>
      </c>
      <c r="H369" s="86">
        <v>3</v>
      </c>
      <c r="I369" s="86">
        <v>9.5</v>
      </c>
      <c r="J369" s="86">
        <v>9.5</v>
      </c>
      <c r="K369" s="86">
        <v>5</v>
      </c>
      <c r="L369" s="86">
        <v>5</v>
      </c>
      <c r="M369" s="86"/>
      <c r="N369" s="86"/>
      <c r="O369" s="86"/>
      <c r="P369" s="86"/>
      <c r="Q369" s="86"/>
      <c r="R369" s="86"/>
      <c r="S369" s="86"/>
      <c r="T369" s="86"/>
      <c r="U369" s="86"/>
      <c r="V369" s="86"/>
      <c r="W369" s="86"/>
      <c r="X369" s="86"/>
      <c r="Y369" s="86"/>
      <c r="Z369" s="86">
        <v>10</v>
      </c>
      <c r="AA369" s="86"/>
      <c r="AB369" s="86">
        <v>10</v>
      </c>
      <c r="AC369" s="86"/>
      <c r="AD369" s="86"/>
      <c r="AE369" s="86"/>
      <c r="AF369" s="86">
        <v>10</v>
      </c>
      <c r="AG369" s="86">
        <v>10</v>
      </c>
      <c r="AH369" s="86">
        <v>10</v>
      </c>
    </row>
    <row r="370" spans="1:34" x14ac:dyDescent="0.2">
      <c r="A370" s="87">
        <v>42558</v>
      </c>
      <c r="B370" s="86">
        <v>189</v>
      </c>
      <c r="C370" s="86" t="s">
        <v>1744</v>
      </c>
      <c r="D370" s="86" t="str">
        <f t="shared" si="57"/>
        <v>2</v>
      </c>
      <c r="E370" s="86" t="s">
        <v>1671</v>
      </c>
      <c r="F370" s="86" t="str">
        <f t="shared" si="58"/>
        <v>SH</v>
      </c>
      <c r="G370" s="86">
        <v>10.5</v>
      </c>
      <c r="H370" s="86">
        <v>3</v>
      </c>
      <c r="I370" s="86">
        <v>11</v>
      </c>
      <c r="J370" s="86">
        <v>11</v>
      </c>
      <c r="K370" s="86">
        <v>9</v>
      </c>
      <c r="L370" s="86">
        <v>9</v>
      </c>
      <c r="M370" s="86"/>
      <c r="N370" s="86"/>
      <c r="O370" s="86"/>
      <c r="P370" s="86"/>
      <c r="Q370" s="86"/>
      <c r="R370" s="86"/>
      <c r="S370" s="86">
        <v>0.38</v>
      </c>
      <c r="T370" s="86">
        <v>0.49</v>
      </c>
      <c r="U370" s="86">
        <f>AVERAGE(S370:T370)</f>
        <v>0.435</v>
      </c>
      <c r="V370" s="86">
        <v>0.55000000000000004</v>
      </c>
      <c r="W370" s="86">
        <f t="shared" ref="W370:X374" si="64">11.898*(U370^(3.3534))</f>
        <v>0.72976635835254977</v>
      </c>
      <c r="X370" s="86">
        <f t="shared" si="64"/>
        <v>1.6025301443006683</v>
      </c>
      <c r="Y370" s="86"/>
      <c r="Z370" s="86">
        <v>10</v>
      </c>
      <c r="AA370" s="86"/>
      <c r="AB370" s="86">
        <v>10</v>
      </c>
      <c r="AC370" s="86"/>
      <c r="AD370" s="86"/>
      <c r="AE370" s="86"/>
      <c r="AF370" s="86">
        <v>10</v>
      </c>
      <c r="AG370" s="86">
        <v>10</v>
      </c>
      <c r="AH370" s="86">
        <v>10</v>
      </c>
    </row>
    <row r="371" spans="1:34" x14ac:dyDescent="0.2">
      <c r="A371" s="87">
        <v>42569</v>
      </c>
      <c r="B371" s="86">
        <v>200</v>
      </c>
      <c r="C371" s="86" t="s">
        <v>1744</v>
      </c>
      <c r="D371" s="86" t="str">
        <f t="shared" si="57"/>
        <v>2</v>
      </c>
      <c r="E371" s="86" t="s">
        <v>1671</v>
      </c>
      <c r="F371" s="86" t="str">
        <f t="shared" si="58"/>
        <v>SH</v>
      </c>
      <c r="G371" s="86">
        <v>10.5</v>
      </c>
      <c r="H371" s="86">
        <v>3</v>
      </c>
      <c r="I371" s="86">
        <v>11</v>
      </c>
      <c r="J371" s="86">
        <v>10.5</v>
      </c>
      <c r="K371" s="86">
        <v>10.5</v>
      </c>
      <c r="L371" s="86">
        <v>10.5</v>
      </c>
      <c r="M371" s="86"/>
      <c r="N371" s="86"/>
      <c r="O371" s="86"/>
      <c r="P371" s="86"/>
      <c r="Q371" s="86"/>
      <c r="R371" s="86"/>
      <c r="S371" s="86">
        <v>0.52</v>
      </c>
      <c r="T371" s="86">
        <v>0.56000000000000005</v>
      </c>
      <c r="U371" s="86">
        <f>AVERAGE(S371:T371)</f>
        <v>0.54</v>
      </c>
      <c r="V371" s="86">
        <v>0.62</v>
      </c>
      <c r="W371" s="86">
        <f t="shared" si="64"/>
        <v>1.506895717968777</v>
      </c>
      <c r="X371" s="86">
        <f t="shared" si="64"/>
        <v>2.3948606941358284</v>
      </c>
      <c r="Y371" s="86"/>
      <c r="Z371" s="86">
        <v>9</v>
      </c>
      <c r="AA371" s="86"/>
      <c r="AB371" s="86">
        <v>7</v>
      </c>
      <c r="AC371" s="86">
        <v>8</v>
      </c>
      <c r="AD371" s="86"/>
      <c r="AE371" s="86"/>
      <c r="AF371" s="86">
        <v>7</v>
      </c>
      <c r="AG371" s="86">
        <v>7</v>
      </c>
      <c r="AH371" s="86">
        <v>8</v>
      </c>
    </row>
    <row r="372" spans="1:34" x14ac:dyDescent="0.2">
      <c r="A372" s="87">
        <v>42576</v>
      </c>
      <c r="B372" s="86">
        <v>207</v>
      </c>
      <c r="C372" s="86" t="s">
        <v>1744</v>
      </c>
      <c r="D372" s="86" t="str">
        <f t="shared" si="57"/>
        <v>2</v>
      </c>
      <c r="E372" s="86" t="s">
        <v>1671</v>
      </c>
      <c r="F372" s="86" t="str">
        <f t="shared" si="58"/>
        <v>SH</v>
      </c>
      <c r="G372" s="86">
        <v>10.5</v>
      </c>
      <c r="H372" s="86">
        <v>3</v>
      </c>
      <c r="I372" s="86">
        <v>11</v>
      </c>
      <c r="J372" s="86">
        <v>10.5</v>
      </c>
      <c r="K372" s="86">
        <v>10.5</v>
      </c>
      <c r="L372" s="86">
        <v>10.5</v>
      </c>
      <c r="M372" s="86">
        <v>1</v>
      </c>
      <c r="N372" s="86">
        <v>1</v>
      </c>
      <c r="O372" s="86"/>
      <c r="P372" s="86"/>
      <c r="Q372" s="86"/>
      <c r="R372" s="86"/>
      <c r="S372" s="86">
        <v>0.51</v>
      </c>
      <c r="T372" s="86">
        <v>0.56000000000000005</v>
      </c>
      <c r="U372" s="86">
        <f>AVERAGE(S372:T372)</f>
        <v>0.53500000000000003</v>
      </c>
      <c r="V372" s="86">
        <v>0.6</v>
      </c>
      <c r="W372" s="86">
        <f t="shared" si="64"/>
        <v>1.4606142629224268</v>
      </c>
      <c r="X372" s="86">
        <f t="shared" si="64"/>
        <v>2.14548937246242</v>
      </c>
      <c r="Y372" s="86"/>
      <c r="Z372" s="86">
        <v>8</v>
      </c>
      <c r="AA372" s="86"/>
      <c r="AB372" s="86">
        <v>6</v>
      </c>
      <c r="AC372" s="86">
        <v>8</v>
      </c>
      <c r="AD372" s="86"/>
      <c r="AE372" s="86"/>
      <c r="AF372" s="86">
        <v>6</v>
      </c>
      <c r="AG372" s="86">
        <v>7</v>
      </c>
      <c r="AH372" s="86">
        <v>7</v>
      </c>
    </row>
    <row r="373" spans="1:34" x14ac:dyDescent="0.2">
      <c r="A373" s="87">
        <v>42585</v>
      </c>
      <c r="B373" s="86">
        <v>216</v>
      </c>
      <c r="C373" s="86" t="s">
        <v>1744</v>
      </c>
      <c r="D373" s="86" t="str">
        <f t="shared" si="57"/>
        <v>2</v>
      </c>
      <c r="E373" s="86" t="s">
        <v>1671</v>
      </c>
      <c r="F373" s="86" t="str">
        <f t="shared" si="58"/>
        <v>SH</v>
      </c>
      <c r="G373" s="86">
        <v>10.5</v>
      </c>
      <c r="H373" s="86">
        <v>2</v>
      </c>
      <c r="I373" s="86">
        <v>11</v>
      </c>
      <c r="J373" s="86">
        <v>10</v>
      </c>
      <c r="K373" s="86">
        <v>10.5</v>
      </c>
      <c r="L373" s="86">
        <v>10.5</v>
      </c>
      <c r="M373" s="86">
        <v>1</v>
      </c>
      <c r="N373" s="86">
        <v>1</v>
      </c>
      <c r="O373" s="86"/>
      <c r="P373" s="86"/>
      <c r="Q373" s="86"/>
      <c r="R373" s="86"/>
      <c r="S373" s="86">
        <v>0.59</v>
      </c>
      <c r="T373" s="86">
        <v>0.59</v>
      </c>
      <c r="U373" s="86">
        <f>AVERAGE(S373:T373)</f>
        <v>0.59</v>
      </c>
      <c r="V373" s="86">
        <v>0.63</v>
      </c>
      <c r="W373" s="86">
        <f t="shared" si="64"/>
        <v>2.0279119780664363</v>
      </c>
      <c r="X373" s="86">
        <f t="shared" si="64"/>
        <v>2.5268680438807976</v>
      </c>
      <c r="Y373" s="86"/>
      <c r="Z373" s="86">
        <v>7</v>
      </c>
      <c r="AA373" s="86"/>
      <c r="AB373" s="86">
        <v>6</v>
      </c>
      <c r="AC373" s="86">
        <v>7</v>
      </c>
      <c r="AD373" s="86"/>
      <c r="AE373" s="86"/>
      <c r="AF373" s="86">
        <v>5</v>
      </c>
      <c r="AG373" s="86">
        <v>7</v>
      </c>
      <c r="AH373" s="86">
        <v>5</v>
      </c>
    </row>
    <row r="374" spans="1:34" x14ac:dyDescent="0.2">
      <c r="A374" s="87">
        <v>42595</v>
      </c>
      <c r="B374" s="86">
        <v>226</v>
      </c>
      <c r="C374" s="86" t="s">
        <v>1744</v>
      </c>
      <c r="D374" s="86" t="str">
        <f t="shared" si="57"/>
        <v>2</v>
      </c>
      <c r="E374" s="86" t="s">
        <v>1671</v>
      </c>
      <c r="F374" s="86" t="str">
        <f t="shared" si="58"/>
        <v>SH</v>
      </c>
      <c r="G374" s="86">
        <v>10.5</v>
      </c>
      <c r="H374" s="86">
        <v>0</v>
      </c>
      <c r="I374" s="86">
        <v>11</v>
      </c>
      <c r="J374" s="86">
        <v>4</v>
      </c>
      <c r="K374" s="86">
        <v>10.5</v>
      </c>
      <c r="L374" s="86">
        <v>9</v>
      </c>
      <c r="M374" s="86">
        <v>1</v>
      </c>
      <c r="N374" s="86">
        <v>1</v>
      </c>
      <c r="O374" s="86"/>
      <c r="P374" s="86"/>
      <c r="Q374" s="86"/>
      <c r="R374" s="86"/>
      <c r="S374" s="86">
        <v>0.6</v>
      </c>
      <c r="T374" s="86">
        <v>0.53</v>
      </c>
      <c r="U374" s="86">
        <f>AVERAGE(S374:T374)</f>
        <v>0.56499999999999995</v>
      </c>
      <c r="V374" s="86">
        <v>0.61</v>
      </c>
      <c r="W374" s="86">
        <f t="shared" si="64"/>
        <v>1.753853159694424</v>
      </c>
      <c r="X374" s="86">
        <f t="shared" si="64"/>
        <v>2.2677701437850253</v>
      </c>
      <c r="Y374" s="86"/>
      <c r="Z374" s="86">
        <v>7</v>
      </c>
      <c r="AA374" s="86"/>
      <c r="AB374" s="86">
        <v>6</v>
      </c>
      <c r="AC374" s="86">
        <v>2</v>
      </c>
      <c r="AD374" s="86"/>
      <c r="AE374" s="86"/>
      <c r="AF374" s="86">
        <v>3</v>
      </c>
      <c r="AG374" s="86">
        <v>6</v>
      </c>
      <c r="AH374" s="86">
        <v>5</v>
      </c>
    </row>
    <row r="375" spans="1:34" x14ac:dyDescent="0.2">
      <c r="A375" s="87">
        <v>42601</v>
      </c>
      <c r="B375" s="86">
        <v>232</v>
      </c>
      <c r="C375" s="86" t="s">
        <v>1744</v>
      </c>
      <c r="D375" s="86" t="str">
        <f t="shared" si="57"/>
        <v>2</v>
      </c>
      <c r="E375" s="86" t="s">
        <v>1671</v>
      </c>
      <c r="F375" s="86" t="str">
        <f t="shared" si="58"/>
        <v>SH</v>
      </c>
      <c r="G375" s="86"/>
      <c r="H375" s="86"/>
      <c r="I375" s="86">
        <v>11</v>
      </c>
      <c r="J375" s="86">
        <v>1.5</v>
      </c>
      <c r="K375" s="86">
        <v>10.5</v>
      </c>
      <c r="L375" s="86">
        <v>6.5</v>
      </c>
      <c r="M375" s="86">
        <v>1</v>
      </c>
      <c r="N375" s="86">
        <v>1</v>
      </c>
      <c r="O375" s="86"/>
      <c r="P375" s="86"/>
      <c r="Q375" s="86"/>
      <c r="R375" s="86"/>
      <c r="S375" s="86"/>
      <c r="T375" s="86"/>
      <c r="U375" s="86"/>
      <c r="V375" s="86"/>
      <c r="W375" s="86"/>
      <c r="X375" s="86"/>
      <c r="Y375" s="86"/>
      <c r="Z375" s="86">
        <v>8</v>
      </c>
      <c r="AA375" s="86"/>
      <c r="AB375" s="86">
        <v>7</v>
      </c>
      <c r="AC375" s="86">
        <v>1</v>
      </c>
      <c r="AD375" s="86"/>
      <c r="AE375" s="86"/>
      <c r="AF375" s="86">
        <v>3</v>
      </c>
      <c r="AG375" s="86">
        <v>7</v>
      </c>
      <c r="AH375" s="86">
        <v>6</v>
      </c>
    </row>
    <row r="376" spans="1:34" x14ac:dyDescent="0.2">
      <c r="A376" s="87">
        <v>42536</v>
      </c>
      <c r="B376" s="86">
        <v>167</v>
      </c>
      <c r="C376" s="86" t="s">
        <v>1745</v>
      </c>
      <c r="D376" s="86" t="str">
        <f t="shared" si="57"/>
        <v>3</v>
      </c>
      <c r="E376" s="86" t="s">
        <v>1671</v>
      </c>
      <c r="F376" s="86" t="str">
        <f t="shared" si="58"/>
        <v>CL</v>
      </c>
      <c r="G376" s="86">
        <v>14</v>
      </c>
      <c r="H376" s="86">
        <v>6.5</v>
      </c>
      <c r="I376" s="86">
        <v>7</v>
      </c>
      <c r="J376" s="86">
        <v>7</v>
      </c>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row>
    <row r="377" spans="1:34" x14ac:dyDescent="0.2">
      <c r="A377" s="87">
        <v>42544</v>
      </c>
      <c r="B377" s="86">
        <v>175</v>
      </c>
      <c r="C377" s="86" t="s">
        <v>1745</v>
      </c>
      <c r="D377" s="86" t="str">
        <f t="shared" si="57"/>
        <v>3</v>
      </c>
      <c r="E377" s="86" t="s">
        <v>1671</v>
      </c>
      <c r="F377" s="86" t="str">
        <f t="shared" si="58"/>
        <v>CL</v>
      </c>
      <c r="G377" s="86">
        <v>14</v>
      </c>
      <c r="H377" s="86">
        <v>6.5</v>
      </c>
      <c r="I377" s="86">
        <v>9</v>
      </c>
      <c r="J377" s="86">
        <v>9</v>
      </c>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row>
    <row r="378" spans="1:34" x14ac:dyDescent="0.2">
      <c r="A378" s="87">
        <v>42550</v>
      </c>
      <c r="B378" s="86">
        <v>181</v>
      </c>
      <c r="C378" s="86" t="s">
        <v>1745</v>
      </c>
      <c r="D378" s="86" t="str">
        <f t="shared" si="57"/>
        <v>3</v>
      </c>
      <c r="E378" s="86" t="s">
        <v>1671</v>
      </c>
      <c r="F378" s="86" t="str">
        <f t="shared" si="58"/>
        <v>CL</v>
      </c>
      <c r="G378" s="86">
        <v>14</v>
      </c>
      <c r="H378" s="86">
        <v>6.5</v>
      </c>
      <c r="I378" s="86">
        <v>11.5</v>
      </c>
      <c r="J378" s="86">
        <v>11.5</v>
      </c>
      <c r="K378" s="86"/>
      <c r="L378" s="86"/>
      <c r="M378" s="86"/>
      <c r="N378" s="86"/>
      <c r="O378" s="86"/>
      <c r="P378" s="86"/>
      <c r="Q378" s="86"/>
      <c r="R378" s="86"/>
      <c r="S378" s="86"/>
      <c r="T378" s="86"/>
      <c r="U378" s="86"/>
      <c r="V378" s="86"/>
      <c r="W378" s="86"/>
      <c r="X378" s="86"/>
      <c r="Y378" s="86"/>
      <c r="Z378" s="86">
        <v>10</v>
      </c>
      <c r="AA378" s="86"/>
      <c r="AB378" s="86">
        <v>10</v>
      </c>
      <c r="AC378" s="86">
        <v>10</v>
      </c>
      <c r="AD378" s="86"/>
      <c r="AE378" s="86"/>
      <c r="AF378" s="86">
        <v>10</v>
      </c>
      <c r="AG378" s="86">
        <v>10</v>
      </c>
      <c r="AH378" s="86"/>
    </row>
    <row r="379" spans="1:34" x14ac:dyDescent="0.2">
      <c r="A379" s="87">
        <v>42558</v>
      </c>
      <c r="B379" s="86">
        <v>189</v>
      </c>
      <c r="C379" s="86" t="s">
        <v>1745</v>
      </c>
      <c r="D379" s="86" t="str">
        <f t="shared" si="57"/>
        <v>3</v>
      </c>
      <c r="E379" s="86" t="s">
        <v>1671</v>
      </c>
      <c r="F379" s="86" t="str">
        <f t="shared" si="58"/>
        <v>CL</v>
      </c>
      <c r="G379" s="86">
        <v>14</v>
      </c>
      <c r="H379" s="86">
        <v>6.5</v>
      </c>
      <c r="I379" s="86">
        <v>14</v>
      </c>
      <c r="J379" s="86">
        <v>14</v>
      </c>
      <c r="K379" s="86"/>
      <c r="L379" s="86"/>
      <c r="M379" s="86"/>
      <c r="N379" s="86"/>
      <c r="O379" s="86"/>
      <c r="P379" s="86"/>
      <c r="Q379" s="86"/>
      <c r="R379" s="86"/>
      <c r="S379" s="86">
        <v>0.51</v>
      </c>
      <c r="T379" s="86">
        <v>0.57999999999999996</v>
      </c>
      <c r="U379" s="86">
        <f>AVERAGE(S379:T379)</f>
        <v>0.54499999999999993</v>
      </c>
      <c r="V379" s="86">
        <v>0.6</v>
      </c>
      <c r="W379" s="86">
        <f t="shared" ref="W379:X383" si="65">11.898*(U379^(3.3534))</f>
        <v>1.5541967459091754</v>
      </c>
      <c r="X379" s="86">
        <f t="shared" si="65"/>
        <v>2.14548937246242</v>
      </c>
      <c r="Y379" s="86"/>
      <c r="Z379" s="86">
        <v>10</v>
      </c>
      <c r="AA379" s="86"/>
      <c r="AB379" s="86">
        <v>10</v>
      </c>
      <c r="AC379" s="86">
        <v>10</v>
      </c>
      <c r="AD379" s="86"/>
      <c r="AE379" s="86"/>
      <c r="AF379" s="86">
        <v>10</v>
      </c>
      <c r="AG379" s="86">
        <v>10</v>
      </c>
      <c r="AH379" s="86"/>
    </row>
    <row r="380" spans="1:34" x14ac:dyDescent="0.2">
      <c r="A380" s="87">
        <v>42569</v>
      </c>
      <c r="B380" s="86">
        <v>200</v>
      </c>
      <c r="C380" s="86" t="s">
        <v>1745</v>
      </c>
      <c r="D380" s="86" t="str">
        <f t="shared" si="57"/>
        <v>3</v>
      </c>
      <c r="E380" s="86" t="s">
        <v>1671</v>
      </c>
      <c r="F380" s="86" t="str">
        <f t="shared" si="58"/>
        <v>CL</v>
      </c>
      <c r="G380" s="86">
        <v>14</v>
      </c>
      <c r="H380" s="86">
        <v>6.5</v>
      </c>
      <c r="I380" s="86">
        <v>15</v>
      </c>
      <c r="J380" s="86">
        <v>15</v>
      </c>
      <c r="K380" s="86">
        <v>3</v>
      </c>
      <c r="L380" s="86">
        <v>3</v>
      </c>
      <c r="M380" s="86"/>
      <c r="N380" s="86"/>
      <c r="O380" s="86"/>
      <c r="P380" s="86"/>
      <c r="Q380" s="86"/>
      <c r="R380" s="86"/>
      <c r="S380" s="86">
        <v>0.6</v>
      </c>
      <c r="T380" s="86">
        <v>0.6</v>
      </c>
      <c r="U380" s="86">
        <f>AVERAGE(S380:T380)</f>
        <v>0.6</v>
      </c>
      <c r="V380" s="86">
        <v>0.57999999999999996</v>
      </c>
      <c r="W380" s="86">
        <f t="shared" si="65"/>
        <v>2.14548937246242</v>
      </c>
      <c r="X380" s="86">
        <f t="shared" si="65"/>
        <v>1.9149321834042425</v>
      </c>
      <c r="Y380" s="86"/>
      <c r="Z380" s="86">
        <v>9</v>
      </c>
      <c r="AA380" s="86">
        <v>8</v>
      </c>
      <c r="AB380" s="86">
        <v>8</v>
      </c>
      <c r="AC380" s="86">
        <v>8</v>
      </c>
      <c r="AD380" s="86"/>
      <c r="AE380" s="86"/>
      <c r="AF380" s="86">
        <v>8</v>
      </c>
      <c r="AG380" s="86">
        <v>8</v>
      </c>
      <c r="AH380" s="86"/>
    </row>
    <row r="381" spans="1:34" x14ac:dyDescent="0.2">
      <c r="A381" s="87">
        <v>42576</v>
      </c>
      <c r="B381" s="86">
        <v>207</v>
      </c>
      <c r="C381" s="86" t="s">
        <v>1745</v>
      </c>
      <c r="D381" s="86" t="str">
        <f t="shared" si="57"/>
        <v>3</v>
      </c>
      <c r="E381" s="86" t="s">
        <v>1671</v>
      </c>
      <c r="F381" s="86" t="str">
        <f t="shared" si="58"/>
        <v>CL</v>
      </c>
      <c r="G381" s="86">
        <v>14</v>
      </c>
      <c r="H381" s="86">
        <v>6.5</v>
      </c>
      <c r="I381" s="86">
        <v>15</v>
      </c>
      <c r="J381" s="86">
        <v>15</v>
      </c>
      <c r="K381" s="86">
        <v>4</v>
      </c>
      <c r="L381" s="86">
        <v>4</v>
      </c>
      <c r="M381" s="86"/>
      <c r="N381" s="86"/>
      <c r="O381" s="86"/>
      <c r="P381" s="86"/>
      <c r="Q381" s="86"/>
      <c r="R381" s="86"/>
      <c r="S381" s="86">
        <v>0.6</v>
      </c>
      <c r="T381" s="86">
        <v>0.59</v>
      </c>
      <c r="U381" s="86">
        <f>AVERAGE(S381:T381)</f>
        <v>0.59499999999999997</v>
      </c>
      <c r="V381" s="86">
        <v>0.56000000000000005</v>
      </c>
      <c r="W381" s="86">
        <f t="shared" si="65"/>
        <v>2.0861193789485584</v>
      </c>
      <c r="X381" s="86">
        <f t="shared" si="65"/>
        <v>1.7023454502226976</v>
      </c>
      <c r="Y381" s="86"/>
      <c r="Z381" s="86">
        <v>7</v>
      </c>
      <c r="AA381" s="86">
        <v>6</v>
      </c>
      <c r="AB381" s="86">
        <v>7</v>
      </c>
      <c r="AC381" s="86">
        <v>7</v>
      </c>
      <c r="AD381" s="86"/>
      <c r="AE381" s="86"/>
      <c r="AF381" s="86">
        <v>8</v>
      </c>
      <c r="AG381" s="86">
        <v>7</v>
      </c>
      <c r="AH381" s="86"/>
    </row>
    <row r="382" spans="1:34" x14ac:dyDescent="0.2">
      <c r="A382" s="87">
        <v>42585</v>
      </c>
      <c r="B382" s="86">
        <v>216</v>
      </c>
      <c r="C382" s="86" t="s">
        <v>1745</v>
      </c>
      <c r="D382" s="86" t="str">
        <f t="shared" si="57"/>
        <v>3</v>
      </c>
      <c r="E382" s="86" t="s">
        <v>1671</v>
      </c>
      <c r="F382" s="86" t="str">
        <f t="shared" si="58"/>
        <v>CL</v>
      </c>
      <c r="G382" s="86">
        <v>14</v>
      </c>
      <c r="H382" s="86">
        <v>6.5</v>
      </c>
      <c r="I382" s="86">
        <v>15</v>
      </c>
      <c r="J382" s="86">
        <v>15</v>
      </c>
      <c r="K382" s="86">
        <v>6</v>
      </c>
      <c r="L382" s="86">
        <v>6</v>
      </c>
      <c r="M382" s="86"/>
      <c r="N382" s="86"/>
      <c r="O382" s="86"/>
      <c r="P382" s="86"/>
      <c r="Q382" s="86"/>
      <c r="R382" s="86"/>
      <c r="S382" s="86">
        <v>0.52</v>
      </c>
      <c r="T382" s="86">
        <v>0.56000000000000005</v>
      </c>
      <c r="U382" s="86">
        <f>AVERAGE(S382:T382)</f>
        <v>0.54</v>
      </c>
      <c r="V382" s="86">
        <v>0.55000000000000004</v>
      </c>
      <c r="W382" s="86">
        <f t="shared" si="65"/>
        <v>1.506895717968777</v>
      </c>
      <c r="X382" s="86">
        <f t="shared" si="65"/>
        <v>1.6025301443006683</v>
      </c>
      <c r="Y382" s="86"/>
      <c r="Z382" s="86">
        <v>6</v>
      </c>
      <c r="AA382" s="86">
        <v>4</v>
      </c>
      <c r="AB382" s="86">
        <v>6</v>
      </c>
      <c r="AC382" s="86">
        <v>6</v>
      </c>
      <c r="AD382" s="86"/>
      <c r="AE382" s="86"/>
      <c r="AF382" s="86">
        <v>5</v>
      </c>
      <c r="AG382" s="86">
        <v>6</v>
      </c>
      <c r="AH382" s="86"/>
    </row>
    <row r="383" spans="1:34" x14ac:dyDescent="0.2">
      <c r="A383" s="87">
        <v>42595</v>
      </c>
      <c r="B383" s="86">
        <v>226</v>
      </c>
      <c r="C383" s="86" t="s">
        <v>1745</v>
      </c>
      <c r="D383" s="86" t="str">
        <f t="shared" si="57"/>
        <v>3</v>
      </c>
      <c r="E383" s="86" t="s">
        <v>1671</v>
      </c>
      <c r="F383" s="86" t="str">
        <f t="shared" si="58"/>
        <v>CL</v>
      </c>
      <c r="G383" s="86">
        <v>14</v>
      </c>
      <c r="H383" s="86">
        <v>5.5</v>
      </c>
      <c r="I383" s="86">
        <v>15</v>
      </c>
      <c r="J383" s="86">
        <v>13.5</v>
      </c>
      <c r="K383" s="86">
        <v>6</v>
      </c>
      <c r="L383" s="86">
        <v>6</v>
      </c>
      <c r="M383" s="86"/>
      <c r="N383" s="86"/>
      <c r="O383" s="86"/>
      <c r="P383" s="86"/>
      <c r="Q383" s="86"/>
      <c r="R383" s="86"/>
      <c r="S383" s="86">
        <v>0.6</v>
      </c>
      <c r="T383" s="86">
        <v>0.56999999999999995</v>
      </c>
      <c r="U383" s="86">
        <f>AVERAGE(S383:T383)</f>
        <v>0.58499999999999996</v>
      </c>
      <c r="V383" s="86">
        <v>0.57999999999999996</v>
      </c>
      <c r="W383" s="86">
        <f t="shared" si="65"/>
        <v>1.9708539672472314</v>
      </c>
      <c r="X383" s="86">
        <f t="shared" si="65"/>
        <v>1.9149321834042425</v>
      </c>
      <c r="Y383" s="86"/>
      <c r="Z383" s="86">
        <v>6</v>
      </c>
      <c r="AA383" s="86">
        <v>3</v>
      </c>
      <c r="AB383" s="86">
        <v>6</v>
      </c>
      <c r="AC383" s="86">
        <v>2</v>
      </c>
      <c r="AD383" s="86"/>
      <c r="AE383" s="86"/>
      <c r="AF383" s="86">
        <v>4</v>
      </c>
      <c r="AG383" s="86">
        <v>5</v>
      </c>
      <c r="AH383" s="86"/>
    </row>
    <row r="384" spans="1:34" x14ac:dyDescent="0.2">
      <c r="A384" s="87">
        <v>42601</v>
      </c>
      <c r="B384" s="86">
        <v>232</v>
      </c>
      <c r="C384" s="86" t="s">
        <v>1745</v>
      </c>
      <c r="D384" s="86" t="str">
        <f t="shared" si="57"/>
        <v>3</v>
      </c>
      <c r="E384" s="86" t="s">
        <v>1671</v>
      </c>
      <c r="F384" s="86" t="str">
        <f t="shared" si="58"/>
        <v>CL</v>
      </c>
      <c r="G384" s="86">
        <v>14</v>
      </c>
      <c r="H384" s="86">
        <v>1.5</v>
      </c>
      <c r="I384" s="86">
        <v>15</v>
      </c>
      <c r="J384" s="86">
        <v>9.5</v>
      </c>
      <c r="K384" s="86">
        <v>6</v>
      </c>
      <c r="L384" s="86">
        <v>5.5</v>
      </c>
      <c r="M384" s="86"/>
      <c r="N384" s="86"/>
      <c r="O384" s="86"/>
      <c r="P384" s="86"/>
      <c r="Q384" s="86"/>
      <c r="R384" s="86"/>
      <c r="S384" s="86"/>
      <c r="T384" s="86"/>
      <c r="U384" s="86"/>
      <c r="V384" s="86"/>
      <c r="W384" s="86"/>
      <c r="X384" s="86"/>
      <c r="Y384" s="86"/>
      <c r="Z384" s="86">
        <v>7</v>
      </c>
      <c r="AA384" s="86">
        <v>3</v>
      </c>
      <c r="AB384" s="86">
        <v>7</v>
      </c>
      <c r="AC384" s="86">
        <v>2</v>
      </c>
      <c r="AD384" s="86"/>
      <c r="AE384" s="86"/>
      <c r="AF384" s="86">
        <v>5</v>
      </c>
      <c r="AG384" s="86">
        <v>5</v>
      </c>
      <c r="AH384" s="86"/>
    </row>
    <row r="385" spans="1:34" x14ac:dyDescent="0.2">
      <c r="A385" s="87">
        <v>42536</v>
      </c>
      <c r="B385" s="86">
        <v>167</v>
      </c>
      <c r="C385" s="86" t="s">
        <v>1746</v>
      </c>
      <c r="D385" s="86" t="str">
        <f t="shared" si="57"/>
        <v>3</v>
      </c>
      <c r="E385" s="86" t="s">
        <v>1671</v>
      </c>
      <c r="F385" s="86" t="str">
        <f t="shared" si="58"/>
        <v>CT</v>
      </c>
      <c r="G385" s="86">
        <v>14</v>
      </c>
      <c r="H385" s="86">
        <v>6</v>
      </c>
      <c r="I385" s="86">
        <v>12</v>
      </c>
      <c r="J385" s="86">
        <v>12</v>
      </c>
      <c r="K385" s="86">
        <v>6.5</v>
      </c>
      <c r="L385" s="86">
        <v>6.5</v>
      </c>
      <c r="M385" s="86"/>
      <c r="N385" s="86"/>
      <c r="O385" s="86"/>
      <c r="P385" s="86"/>
      <c r="Q385" s="86"/>
      <c r="R385" s="86"/>
      <c r="S385" s="86"/>
      <c r="T385" s="86"/>
      <c r="U385" s="86"/>
      <c r="V385" s="86"/>
      <c r="W385" s="86"/>
      <c r="X385" s="86"/>
      <c r="Y385" s="86"/>
      <c r="Z385" s="86"/>
      <c r="AA385" s="86"/>
      <c r="AB385" s="86"/>
      <c r="AC385" s="86"/>
      <c r="AD385" s="86"/>
      <c r="AE385" s="86"/>
      <c r="AF385" s="86"/>
      <c r="AG385" s="86"/>
      <c r="AH385" s="86"/>
    </row>
    <row r="386" spans="1:34" x14ac:dyDescent="0.2">
      <c r="A386" s="87">
        <v>42544</v>
      </c>
      <c r="B386" s="86">
        <v>175</v>
      </c>
      <c r="C386" s="86" t="s">
        <v>1746</v>
      </c>
      <c r="D386" s="86" t="str">
        <f t="shared" si="57"/>
        <v>3</v>
      </c>
      <c r="E386" s="86" t="s">
        <v>1671</v>
      </c>
      <c r="F386" s="86" t="str">
        <f t="shared" si="58"/>
        <v>CT</v>
      </c>
      <c r="G386" s="86">
        <v>14</v>
      </c>
      <c r="H386" s="86">
        <v>6</v>
      </c>
      <c r="I386" s="86">
        <v>12</v>
      </c>
      <c r="J386" s="86">
        <v>12</v>
      </c>
      <c r="K386" s="86">
        <v>7</v>
      </c>
      <c r="L386" s="86">
        <v>7</v>
      </c>
      <c r="M386" s="86"/>
      <c r="N386" s="86"/>
      <c r="O386" s="86"/>
      <c r="P386" s="86"/>
      <c r="Q386" s="86"/>
      <c r="R386" s="86"/>
      <c r="S386" s="86"/>
      <c r="T386" s="86"/>
      <c r="U386" s="86"/>
      <c r="V386" s="86"/>
      <c r="W386" s="86"/>
      <c r="X386" s="86"/>
      <c r="Y386" s="86"/>
      <c r="Z386" s="86"/>
      <c r="AA386" s="86"/>
      <c r="AB386" s="86"/>
      <c r="AC386" s="86"/>
      <c r="AD386" s="86"/>
      <c r="AE386" s="86"/>
      <c r="AF386" s="86"/>
      <c r="AG386" s="86"/>
      <c r="AH386" s="86"/>
    </row>
    <row r="387" spans="1:34" x14ac:dyDescent="0.2">
      <c r="A387" s="87">
        <v>42550</v>
      </c>
      <c r="B387" s="86">
        <v>181</v>
      </c>
      <c r="C387" s="86" t="s">
        <v>1746</v>
      </c>
      <c r="D387" s="86" t="str">
        <f t="shared" si="57"/>
        <v>3</v>
      </c>
      <c r="E387" s="86" t="s">
        <v>1671</v>
      </c>
      <c r="F387" s="86" t="str">
        <f t="shared" si="58"/>
        <v>CT</v>
      </c>
      <c r="G387" s="86">
        <v>14</v>
      </c>
      <c r="H387" s="86">
        <v>6</v>
      </c>
      <c r="I387" s="86">
        <v>12</v>
      </c>
      <c r="J387" s="86">
        <v>12</v>
      </c>
      <c r="K387" s="86">
        <v>11.5</v>
      </c>
      <c r="L387" s="86">
        <v>11.5</v>
      </c>
      <c r="M387" s="86"/>
      <c r="N387" s="86"/>
      <c r="O387" s="86"/>
      <c r="P387" s="86"/>
      <c r="Q387" s="86"/>
      <c r="R387" s="86"/>
      <c r="S387" s="86"/>
      <c r="T387" s="86"/>
      <c r="U387" s="86"/>
      <c r="V387" s="86"/>
      <c r="W387" s="86"/>
      <c r="X387" s="86"/>
      <c r="Y387" s="86"/>
      <c r="Z387" s="86"/>
      <c r="AA387" s="86"/>
      <c r="AB387" s="86">
        <v>10</v>
      </c>
      <c r="AC387" s="86">
        <v>10</v>
      </c>
      <c r="AD387" s="86"/>
      <c r="AE387" s="86"/>
      <c r="AF387" s="86">
        <v>10</v>
      </c>
      <c r="AG387" s="86">
        <v>10</v>
      </c>
      <c r="AH387" s="86"/>
    </row>
    <row r="388" spans="1:34" x14ac:dyDescent="0.2">
      <c r="A388" s="87">
        <v>42558</v>
      </c>
      <c r="B388" s="86">
        <v>189</v>
      </c>
      <c r="C388" s="86" t="s">
        <v>1746</v>
      </c>
      <c r="D388" s="86" t="str">
        <f t="shared" ref="D388:D451" si="66">LEFT(C388,1)</f>
        <v>3</v>
      </c>
      <c r="E388" s="86" t="s">
        <v>1671</v>
      </c>
      <c r="F388" s="86" t="str">
        <f t="shared" ref="F388:F451" si="67">RIGHT(C388,2)</f>
        <v>CT</v>
      </c>
      <c r="G388" s="86">
        <v>14</v>
      </c>
      <c r="H388" s="86">
        <v>6</v>
      </c>
      <c r="I388" s="86">
        <v>12</v>
      </c>
      <c r="J388" s="86">
        <v>12</v>
      </c>
      <c r="K388" s="86">
        <v>11.5</v>
      </c>
      <c r="L388" s="86">
        <v>11.5</v>
      </c>
      <c r="M388" s="86"/>
      <c r="N388" s="86"/>
      <c r="O388" s="86"/>
      <c r="P388" s="86"/>
      <c r="Q388" s="86"/>
      <c r="R388" s="86"/>
      <c r="S388" s="86">
        <v>0.55000000000000004</v>
      </c>
      <c r="T388" s="86">
        <v>0.6</v>
      </c>
      <c r="U388" s="86">
        <f>AVERAGE(S388:T388)</f>
        <v>0.57499999999999996</v>
      </c>
      <c r="V388" s="86">
        <v>0.64</v>
      </c>
      <c r="W388" s="86">
        <f t="shared" ref="W388:X392" si="68">11.898*(U388^(3.3534))</f>
        <v>1.8601335031507611</v>
      </c>
      <c r="X388" s="86">
        <f t="shared" si="68"/>
        <v>2.6638998251829475</v>
      </c>
      <c r="Y388" s="86"/>
      <c r="Z388" s="86"/>
      <c r="AA388" s="86"/>
      <c r="AB388" s="86">
        <v>10</v>
      </c>
      <c r="AC388" s="86">
        <v>10</v>
      </c>
      <c r="AD388" s="86"/>
      <c r="AE388" s="86"/>
      <c r="AF388" s="86">
        <v>10</v>
      </c>
      <c r="AG388" s="86">
        <v>10</v>
      </c>
      <c r="AH388" s="86"/>
    </row>
    <row r="389" spans="1:34" x14ac:dyDescent="0.2">
      <c r="A389" s="87">
        <v>42569</v>
      </c>
      <c r="B389" s="86">
        <v>200</v>
      </c>
      <c r="C389" s="86" t="s">
        <v>1746</v>
      </c>
      <c r="D389" s="86" t="str">
        <f t="shared" si="66"/>
        <v>3</v>
      </c>
      <c r="E389" s="86" t="s">
        <v>1671</v>
      </c>
      <c r="F389" s="86" t="str">
        <f t="shared" si="67"/>
        <v>CT</v>
      </c>
      <c r="G389" s="86">
        <v>14</v>
      </c>
      <c r="H389" s="86">
        <v>6</v>
      </c>
      <c r="I389" s="86">
        <v>12</v>
      </c>
      <c r="J389" s="86">
        <v>12</v>
      </c>
      <c r="K389" s="86">
        <v>11.5</v>
      </c>
      <c r="L389" s="86">
        <v>11.5</v>
      </c>
      <c r="M389" s="86"/>
      <c r="N389" s="86"/>
      <c r="O389" s="86"/>
      <c r="P389" s="86"/>
      <c r="Q389" s="86"/>
      <c r="R389" s="86"/>
      <c r="S389" s="86">
        <v>0.55000000000000004</v>
      </c>
      <c r="T389" s="86">
        <v>0.56000000000000005</v>
      </c>
      <c r="U389" s="86">
        <f>AVERAGE(S389:T389)</f>
        <v>0.55500000000000005</v>
      </c>
      <c r="V389" s="86">
        <v>0.59</v>
      </c>
      <c r="W389" s="86">
        <f t="shared" si="68"/>
        <v>1.6519087522607581</v>
      </c>
      <c r="X389" s="86">
        <f t="shared" si="68"/>
        <v>2.0279119780664363</v>
      </c>
      <c r="Y389" s="86"/>
      <c r="Z389" s="86">
        <v>9</v>
      </c>
      <c r="AA389" s="86"/>
      <c r="AB389" s="86">
        <v>9</v>
      </c>
      <c r="AC389" s="86">
        <v>8</v>
      </c>
      <c r="AD389" s="86"/>
      <c r="AE389" s="86"/>
      <c r="AF389" s="86">
        <v>8</v>
      </c>
      <c r="AG389" s="86">
        <v>7</v>
      </c>
      <c r="AH389" s="86"/>
    </row>
    <row r="390" spans="1:34" x14ac:dyDescent="0.2">
      <c r="A390" s="87">
        <v>42576</v>
      </c>
      <c r="B390" s="86">
        <v>207</v>
      </c>
      <c r="C390" s="86" t="s">
        <v>1746</v>
      </c>
      <c r="D390" s="86" t="str">
        <f t="shared" si="66"/>
        <v>3</v>
      </c>
      <c r="E390" s="86" t="s">
        <v>1671</v>
      </c>
      <c r="F390" s="86" t="str">
        <f t="shared" si="67"/>
        <v>CT</v>
      </c>
      <c r="G390" s="86">
        <v>14</v>
      </c>
      <c r="H390" s="86">
        <v>5.5</v>
      </c>
      <c r="I390" s="86">
        <v>12</v>
      </c>
      <c r="J390" s="86">
        <v>11.5</v>
      </c>
      <c r="K390" s="86">
        <v>14.5</v>
      </c>
      <c r="L390" s="86">
        <v>14.5</v>
      </c>
      <c r="M390" s="86">
        <v>1</v>
      </c>
      <c r="N390" s="86">
        <v>1</v>
      </c>
      <c r="O390" s="86"/>
      <c r="P390" s="86"/>
      <c r="Q390" s="86"/>
      <c r="R390" s="86"/>
      <c r="S390" s="86">
        <v>0.56999999999999995</v>
      </c>
      <c r="T390" s="86">
        <v>0.56000000000000005</v>
      </c>
      <c r="U390" s="86">
        <f>AVERAGE(S390:T390)</f>
        <v>0.56499999999999995</v>
      </c>
      <c r="V390" s="86">
        <v>0.56999999999999995</v>
      </c>
      <c r="W390" s="86">
        <f t="shared" si="68"/>
        <v>1.753853159694424</v>
      </c>
      <c r="X390" s="86">
        <f t="shared" si="68"/>
        <v>1.8064448430210411</v>
      </c>
      <c r="Y390" s="86"/>
      <c r="Z390" s="86">
        <v>8</v>
      </c>
      <c r="AA390" s="86"/>
      <c r="AB390" s="86">
        <v>7</v>
      </c>
      <c r="AC390" s="86">
        <v>7</v>
      </c>
      <c r="AD390" s="86"/>
      <c r="AE390" s="86"/>
      <c r="AF390" s="86">
        <v>7</v>
      </c>
      <c r="AG390" s="86">
        <v>7</v>
      </c>
      <c r="AH390" s="86"/>
    </row>
    <row r="391" spans="1:34" x14ac:dyDescent="0.2">
      <c r="A391" s="87">
        <v>42585</v>
      </c>
      <c r="B391" s="86">
        <v>216</v>
      </c>
      <c r="C391" s="86" t="s">
        <v>1746</v>
      </c>
      <c r="D391" s="86" t="str">
        <f t="shared" si="66"/>
        <v>3</v>
      </c>
      <c r="E391" s="86" t="s">
        <v>1671</v>
      </c>
      <c r="F391" s="86" t="str">
        <f t="shared" si="67"/>
        <v>CT</v>
      </c>
      <c r="G391" s="86">
        <v>14</v>
      </c>
      <c r="H391" s="86">
        <v>3</v>
      </c>
      <c r="I391" s="86">
        <v>12</v>
      </c>
      <c r="J391" s="86">
        <v>11</v>
      </c>
      <c r="K391" s="86">
        <v>14.5</v>
      </c>
      <c r="L391" s="86">
        <v>14.5</v>
      </c>
      <c r="M391" s="86">
        <v>3</v>
      </c>
      <c r="N391" s="86">
        <v>3</v>
      </c>
      <c r="O391" s="86"/>
      <c r="P391" s="86"/>
      <c r="Q391" s="86"/>
      <c r="R391" s="86"/>
      <c r="S391" s="86">
        <v>0.56999999999999995</v>
      </c>
      <c r="T391" s="86">
        <v>0.55000000000000004</v>
      </c>
      <c r="U391" s="86">
        <f>AVERAGE(S391:T391)</f>
        <v>0.56000000000000005</v>
      </c>
      <c r="V391" s="86">
        <v>0.59</v>
      </c>
      <c r="W391" s="86">
        <f t="shared" si="68"/>
        <v>1.7023454502226976</v>
      </c>
      <c r="X391" s="86">
        <f t="shared" si="68"/>
        <v>2.0279119780664363</v>
      </c>
      <c r="Y391" s="86"/>
      <c r="Z391" s="86">
        <v>7</v>
      </c>
      <c r="AA391" s="86"/>
      <c r="AB391" s="86">
        <v>6</v>
      </c>
      <c r="AC391" s="86">
        <v>6</v>
      </c>
      <c r="AD391" s="86"/>
      <c r="AE391" s="86"/>
      <c r="AF391" s="86">
        <v>5</v>
      </c>
      <c r="AG391" s="86">
        <v>5</v>
      </c>
      <c r="AH391" s="86"/>
    </row>
    <row r="392" spans="1:34" x14ac:dyDescent="0.2">
      <c r="A392" s="87">
        <v>42595</v>
      </c>
      <c r="B392" s="86">
        <v>226</v>
      </c>
      <c r="C392" s="86" t="s">
        <v>1746</v>
      </c>
      <c r="D392" s="86" t="str">
        <f t="shared" si="66"/>
        <v>3</v>
      </c>
      <c r="E392" s="86" t="s">
        <v>1671</v>
      </c>
      <c r="F392" s="86" t="str">
        <f t="shared" si="67"/>
        <v>CT</v>
      </c>
      <c r="G392" s="86">
        <v>14</v>
      </c>
      <c r="H392" s="86">
        <v>0</v>
      </c>
      <c r="I392" s="86">
        <v>12</v>
      </c>
      <c r="J392" s="86">
        <v>10</v>
      </c>
      <c r="K392" s="86">
        <v>14.5</v>
      </c>
      <c r="L392" s="86">
        <v>14</v>
      </c>
      <c r="M392" s="86">
        <v>3</v>
      </c>
      <c r="N392" s="86">
        <v>3</v>
      </c>
      <c r="O392" s="86"/>
      <c r="P392" s="86"/>
      <c r="Q392" s="86"/>
      <c r="R392" s="86"/>
      <c r="S392" s="86">
        <v>0.56000000000000005</v>
      </c>
      <c r="T392" s="86">
        <v>0.55000000000000004</v>
      </c>
      <c r="U392" s="86">
        <f>AVERAGE(S392:T392)</f>
        <v>0.55500000000000005</v>
      </c>
      <c r="V392" s="86">
        <v>0.61</v>
      </c>
      <c r="W392" s="86">
        <f t="shared" si="68"/>
        <v>1.6519087522607581</v>
      </c>
      <c r="X392" s="86">
        <f t="shared" si="68"/>
        <v>2.2677701437850253</v>
      </c>
      <c r="Y392" s="86"/>
      <c r="Z392" s="86">
        <v>7</v>
      </c>
      <c r="AA392" s="86"/>
      <c r="AB392" s="86">
        <v>7</v>
      </c>
      <c r="AC392" s="86">
        <v>3</v>
      </c>
      <c r="AD392" s="86"/>
      <c r="AE392" s="86"/>
      <c r="AF392" s="86">
        <v>4</v>
      </c>
      <c r="AG392" s="86">
        <v>3</v>
      </c>
      <c r="AH392" s="86"/>
    </row>
    <row r="393" spans="1:34" x14ac:dyDescent="0.2">
      <c r="A393" s="87">
        <v>42601</v>
      </c>
      <c r="B393" s="86">
        <v>232</v>
      </c>
      <c r="C393" s="86" t="s">
        <v>1746</v>
      </c>
      <c r="D393" s="86" t="str">
        <f t="shared" si="66"/>
        <v>3</v>
      </c>
      <c r="E393" s="86" t="s">
        <v>1671</v>
      </c>
      <c r="F393" s="86" t="str">
        <f t="shared" si="67"/>
        <v>CT</v>
      </c>
      <c r="G393" s="86"/>
      <c r="H393" s="86"/>
      <c r="I393" s="86">
        <v>12</v>
      </c>
      <c r="J393" s="86">
        <v>9.5</v>
      </c>
      <c r="K393" s="86">
        <v>14.5</v>
      </c>
      <c r="L393" s="86">
        <v>12.5</v>
      </c>
      <c r="M393" s="86">
        <v>3</v>
      </c>
      <c r="N393" s="86">
        <v>3</v>
      </c>
      <c r="O393" s="86"/>
      <c r="P393" s="86"/>
      <c r="Q393" s="86"/>
      <c r="R393" s="86"/>
      <c r="S393" s="86"/>
      <c r="T393" s="86"/>
      <c r="U393" s="86"/>
      <c r="V393" s="86"/>
      <c r="W393" s="86"/>
      <c r="X393" s="86"/>
      <c r="Y393" s="86"/>
      <c r="Z393" s="86">
        <v>8</v>
      </c>
      <c r="AA393" s="86"/>
      <c r="AB393" s="86">
        <v>8</v>
      </c>
      <c r="AC393" s="86">
        <v>4</v>
      </c>
      <c r="AD393" s="86"/>
      <c r="AE393" s="86"/>
      <c r="AF393" s="86">
        <v>4</v>
      </c>
      <c r="AG393" s="86">
        <v>3</v>
      </c>
      <c r="AH393" s="86"/>
    </row>
    <row r="394" spans="1:34" x14ac:dyDescent="0.2">
      <c r="A394" s="87">
        <v>42536</v>
      </c>
      <c r="B394" s="86">
        <v>167</v>
      </c>
      <c r="C394" s="86" t="s">
        <v>1756</v>
      </c>
      <c r="D394" s="86" t="str">
        <f t="shared" si="66"/>
        <v>3</v>
      </c>
      <c r="E394" s="86" t="s">
        <v>1671</v>
      </c>
      <c r="F394" s="86" t="str">
        <f t="shared" si="67"/>
        <v>FR</v>
      </c>
      <c r="G394" s="86">
        <v>7.5</v>
      </c>
      <c r="H394" s="86">
        <v>7.5</v>
      </c>
      <c r="I394" s="86">
        <v>3.5</v>
      </c>
      <c r="J394" s="86">
        <v>3.5</v>
      </c>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row>
    <row r="395" spans="1:34" x14ac:dyDescent="0.2">
      <c r="A395" s="87">
        <v>42544</v>
      </c>
      <c r="B395" s="86">
        <v>175</v>
      </c>
      <c r="C395" s="86" t="s">
        <v>1756</v>
      </c>
      <c r="D395" s="86" t="str">
        <f t="shared" si="66"/>
        <v>3</v>
      </c>
      <c r="E395" s="86" t="s">
        <v>1671</v>
      </c>
      <c r="F395" s="86" t="str">
        <f t="shared" si="67"/>
        <v>FR</v>
      </c>
      <c r="G395" s="86">
        <v>9</v>
      </c>
      <c r="H395" s="86">
        <v>9</v>
      </c>
      <c r="I395" s="86">
        <v>3.5</v>
      </c>
      <c r="J395" s="86">
        <v>3.5</v>
      </c>
      <c r="K395" s="86">
        <v>1</v>
      </c>
      <c r="L395" s="86">
        <v>1</v>
      </c>
      <c r="M395" s="86"/>
      <c r="N395" s="86"/>
      <c r="O395" s="86"/>
      <c r="P395" s="86"/>
      <c r="Q395" s="86"/>
      <c r="R395" s="86"/>
      <c r="S395" s="86"/>
      <c r="T395" s="86"/>
      <c r="U395" s="86"/>
      <c r="V395" s="86"/>
      <c r="W395" s="86"/>
      <c r="X395" s="86"/>
      <c r="Y395" s="86"/>
      <c r="Z395" s="86"/>
      <c r="AA395" s="86"/>
      <c r="AB395" s="86"/>
      <c r="AC395" s="86"/>
      <c r="AD395" s="86"/>
      <c r="AE395" s="86"/>
      <c r="AF395" s="86"/>
      <c r="AG395" s="86"/>
      <c r="AH395" s="86"/>
    </row>
    <row r="396" spans="1:34" x14ac:dyDescent="0.2">
      <c r="A396" s="87">
        <v>42550</v>
      </c>
      <c r="B396" s="86">
        <v>181</v>
      </c>
      <c r="C396" s="86" t="s">
        <v>1756</v>
      </c>
      <c r="D396" s="86" t="str">
        <f t="shared" si="66"/>
        <v>3</v>
      </c>
      <c r="E396" s="86" t="s">
        <v>1671</v>
      </c>
      <c r="F396" s="86" t="str">
        <f t="shared" si="67"/>
        <v>FR</v>
      </c>
      <c r="G396" s="86">
        <v>10</v>
      </c>
      <c r="H396" s="86">
        <v>10</v>
      </c>
      <c r="I396" s="86">
        <v>3.5</v>
      </c>
      <c r="J396" s="86">
        <v>3.5</v>
      </c>
      <c r="K396" s="86">
        <v>2.5</v>
      </c>
      <c r="L396" s="86">
        <v>2.5</v>
      </c>
      <c r="M396" s="86"/>
      <c r="N396" s="86"/>
      <c r="O396" s="86"/>
      <c r="P396" s="86"/>
      <c r="Q396" s="86"/>
      <c r="R396" s="86"/>
      <c r="S396" s="86"/>
      <c r="T396" s="86"/>
      <c r="U396" s="86"/>
      <c r="V396" s="86"/>
      <c r="W396" s="86"/>
      <c r="X396" s="86"/>
      <c r="Y396" s="86"/>
      <c r="Z396" s="86"/>
      <c r="AA396" s="86"/>
      <c r="AB396" s="86">
        <v>10</v>
      </c>
      <c r="AC396" s="86"/>
      <c r="AD396" s="86"/>
      <c r="AE396" s="86"/>
      <c r="AF396" s="86">
        <v>10</v>
      </c>
      <c r="AG396" s="86">
        <v>10</v>
      </c>
      <c r="AH396" s="86"/>
    </row>
    <row r="397" spans="1:34" x14ac:dyDescent="0.2">
      <c r="A397" s="87">
        <v>42558</v>
      </c>
      <c r="B397" s="86">
        <v>189</v>
      </c>
      <c r="C397" s="86" t="s">
        <v>1756</v>
      </c>
      <c r="D397" s="86" t="str">
        <f t="shared" si="66"/>
        <v>3</v>
      </c>
      <c r="E397" s="86" t="s">
        <v>1671</v>
      </c>
      <c r="F397" s="86" t="str">
        <f t="shared" si="67"/>
        <v>FR</v>
      </c>
      <c r="G397" s="86">
        <v>12</v>
      </c>
      <c r="H397" s="86">
        <v>12</v>
      </c>
      <c r="I397" s="86">
        <v>5</v>
      </c>
      <c r="J397" s="86">
        <v>5</v>
      </c>
      <c r="K397" s="86">
        <v>4</v>
      </c>
      <c r="L397" s="86">
        <v>4</v>
      </c>
      <c r="M397" s="86"/>
      <c r="N397" s="86"/>
      <c r="O397" s="86"/>
      <c r="P397" s="86"/>
      <c r="Q397" s="86"/>
      <c r="R397" s="86"/>
      <c r="S397" s="86">
        <v>0.54</v>
      </c>
      <c r="T397" s="86">
        <v>0.6</v>
      </c>
      <c r="U397" s="86">
        <f>AVERAGE(S397:T397)</f>
        <v>0.57000000000000006</v>
      </c>
      <c r="V397" s="86">
        <v>0.52</v>
      </c>
      <c r="W397" s="86">
        <f t="shared" ref="W397:X401" si="69">11.898*(U397^(3.3534))</f>
        <v>1.806444843021042</v>
      </c>
      <c r="X397" s="86">
        <f t="shared" si="69"/>
        <v>1.3277599882279214</v>
      </c>
      <c r="Y397" s="86"/>
      <c r="Z397" s="86"/>
      <c r="AA397" s="86"/>
      <c r="AB397" s="86">
        <v>10</v>
      </c>
      <c r="AC397" s="86"/>
      <c r="AD397" s="86"/>
      <c r="AE397" s="86"/>
      <c r="AF397" s="86">
        <v>8</v>
      </c>
      <c r="AG397" s="86">
        <v>10</v>
      </c>
      <c r="AH397" s="86"/>
    </row>
    <row r="398" spans="1:34" x14ac:dyDescent="0.2">
      <c r="A398" s="87">
        <v>42569</v>
      </c>
      <c r="B398" s="86">
        <v>200</v>
      </c>
      <c r="C398" s="86" t="s">
        <v>1756</v>
      </c>
      <c r="D398" s="86" t="str">
        <f t="shared" si="66"/>
        <v>3</v>
      </c>
      <c r="E398" s="86" t="s">
        <v>1671</v>
      </c>
      <c r="F398" s="86" t="str">
        <f t="shared" si="67"/>
        <v>FR</v>
      </c>
      <c r="G398" s="86">
        <v>12</v>
      </c>
      <c r="H398" s="86">
        <v>12</v>
      </c>
      <c r="I398" s="86">
        <v>6.5</v>
      </c>
      <c r="J398" s="86">
        <v>6.5</v>
      </c>
      <c r="K398" s="86">
        <v>4</v>
      </c>
      <c r="L398" s="86">
        <v>4</v>
      </c>
      <c r="M398" s="86"/>
      <c r="N398" s="86"/>
      <c r="O398" s="86"/>
      <c r="P398" s="86"/>
      <c r="Q398" s="86"/>
      <c r="R398" s="86"/>
      <c r="S398" s="86">
        <v>0.51</v>
      </c>
      <c r="T398" s="86">
        <v>0.54</v>
      </c>
      <c r="U398" s="86">
        <f>AVERAGE(S398:T398)</f>
        <v>0.52500000000000002</v>
      </c>
      <c r="V398" s="86">
        <v>0.51</v>
      </c>
      <c r="W398" s="86">
        <f t="shared" si="69"/>
        <v>1.3710590905803748</v>
      </c>
      <c r="X398" s="86">
        <f t="shared" si="69"/>
        <v>1.2440556074631184</v>
      </c>
      <c r="Y398" s="86"/>
      <c r="Z398" s="86">
        <v>9</v>
      </c>
      <c r="AA398" s="86"/>
      <c r="AB398" s="86">
        <v>9</v>
      </c>
      <c r="AC398" s="86"/>
      <c r="AD398" s="86"/>
      <c r="AE398" s="86"/>
      <c r="AF398" s="86">
        <v>8</v>
      </c>
      <c r="AG398" s="86">
        <v>7</v>
      </c>
      <c r="AH398" s="86"/>
    </row>
    <row r="399" spans="1:34" x14ac:dyDescent="0.2">
      <c r="A399" s="87">
        <v>42576</v>
      </c>
      <c r="B399" s="86">
        <v>207</v>
      </c>
      <c r="C399" s="86" t="s">
        <v>1756</v>
      </c>
      <c r="D399" s="86" t="str">
        <f t="shared" si="66"/>
        <v>3</v>
      </c>
      <c r="E399" s="86" t="s">
        <v>1671</v>
      </c>
      <c r="F399" s="86" t="str">
        <f t="shared" si="67"/>
        <v>FR</v>
      </c>
      <c r="G399" s="86">
        <v>12</v>
      </c>
      <c r="H399" s="86">
        <v>11.5</v>
      </c>
      <c r="I399" s="86">
        <v>7</v>
      </c>
      <c r="J399" s="86">
        <v>7</v>
      </c>
      <c r="K399" s="86">
        <v>4</v>
      </c>
      <c r="L399" s="86">
        <v>4</v>
      </c>
      <c r="M399" s="86"/>
      <c r="N399" s="86"/>
      <c r="O399" s="86"/>
      <c r="P399" s="86"/>
      <c r="Q399" s="86"/>
      <c r="R399" s="86"/>
      <c r="S399" s="86">
        <v>0.5</v>
      </c>
      <c r="T399" s="86">
        <v>0.51</v>
      </c>
      <c r="U399" s="86">
        <f>AVERAGE(S399:T399)</f>
        <v>0.505</v>
      </c>
      <c r="V399" s="86">
        <v>0.5</v>
      </c>
      <c r="W399" s="86">
        <f t="shared" si="69"/>
        <v>1.2036252002599823</v>
      </c>
      <c r="X399" s="86">
        <f t="shared" si="69"/>
        <v>1.1641259681057374</v>
      </c>
      <c r="Y399" s="86"/>
      <c r="Z399" s="86">
        <v>8</v>
      </c>
      <c r="AA399" s="86"/>
      <c r="AB399" s="86">
        <v>8</v>
      </c>
      <c r="AC399" s="86"/>
      <c r="AD399" s="86"/>
      <c r="AE399" s="86"/>
      <c r="AF399" s="86">
        <v>7</v>
      </c>
      <c r="AG399" s="86">
        <v>7</v>
      </c>
      <c r="AH399" s="86"/>
    </row>
    <row r="400" spans="1:34" x14ac:dyDescent="0.2">
      <c r="A400" s="87">
        <v>42585</v>
      </c>
      <c r="B400" s="86">
        <v>216</v>
      </c>
      <c r="C400" s="86" t="s">
        <v>1756</v>
      </c>
      <c r="D400" s="86" t="str">
        <f t="shared" si="66"/>
        <v>3</v>
      </c>
      <c r="E400" s="86" t="s">
        <v>1671</v>
      </c>
      <c r="F400" s="86" t="str">
        <f t="shared" si="67"/>
        <v>FR</v>
      </c>
      <c r="G400" s="86">
        <v>12</v>
      </c>
      <c r="H400" s="86">
        <v>11.5</v>
      </c>
      <c r="I400" s="86">
        <v>8.5</v>
      </c>
      <c r="J400" s="86">
        <v>8.5</v>
      </c>
      <c r="K400" s="86">
        <v>4</v>
      </c>
      <c r="L400" s="86">
        <v>3</v>
      </c>
      <c r="M400" s="86"/>
      <c r="N400" s="86"/>
      <c r="O400" s="86"/>
      <c r="P400" s="86"/>
      <c r="Q400" s="86"/>
      <c r="R400" s="86"/>
      <c r="S400" s="86">
        <v>0.49</v>
      </c>
      <c r="T400" s="86">
        <v>0.5</v>
      </c>
      <c r="U400" s="86">
        <f>AVERAGE(S400:T400)</f>
        <v>0.495</v>
      </c>
      <c r="V400" s="86">
        <v>0.53</v>
      </c>
      <c r="W400" s="86">
        <f t="shared" si="69"/>
        <v>1.125545455203536</v>
      </c>
      <c r="X400" s="86">
        <f t="shared" si="69"/>
        <v>1.4153396250219665</v>
      </c>
      <c r="Y400" s="86"/>
      <c r="Z400" s="86">
        <v>7</v>
      </c>
      <c r="AA400" s="86"/>
      <c r="AB400" s="86">
        <v>7</v>
      </c>
      <c r="AC400" s="86"/>
      <c r="AD400" s="86"/>
      <c r="AE400" s="86"/>
      <c r="AF400" s="86">
        <v>4</v>
      </c>
      <c r="AG400" s="86">
        <v>7</v>
      </c>
      <c r="AH400" s="86"/>
    </row>
    <row r="401" spans="1:34" x14ac:dyDescent="0.2">
      <c r="A401" s="87">
        <v>42595</v>
      </c>
      <c r="B401" s="86">
        <v>226</v>
      </c>
      <c r="C401" s="86" t="s">
        <v>1756</v>
      </c>
      <c r="D401" s="86" t="str">
        <f t="shared" si="66"/>
        <v>3</v>
      </c>
      <c r="E401" s="86" t="s">
        <v>1671</v>
      </c>
      <c r="F401" s="86" t="str">
        <f t="shared" si="67"/>
        <v>FR</v>
      </c>
      <c r="G401" s="86">
        <v>12</v>
      </c>
      <c r="H401" s="86">
        <v>10.5</v>
      </c>
      <c r="I401" s="86">
        <v>8.5</v>
      </c>
      <c r="J401" s="86">
        <v>8</v>
      </c>
      <c r="K401" s="86">
        <v>4</v>
      </c>
      <c r="L401" s="86">
        <v>0</v>
      </c>
      <c r="M401" s="86"/>
      <c r="N401" s="86"/>
      <c r="O401" s="86"/>
      <c r="P401" s="86"/>
      <c r="Q401" s="86"/>
      <c r="R401" s="86"/>
      <c r="S401" s="86">
        <v>0.56000000000000005</v>
      </c>
      <c r="T401" s="86">
        <v>0.59</v>
      </c>
      <c r="U401" s="86">
        <f>AVERAGE(S401:T401)</f>
        <v>0.57499999999999996</v>
      </c>
      <c r="V401" s="86">
        <v>0.54</v>
      </c>
      <c r="W401" s="86">
        <f t="shared" si="69"/>
        <v>1.8601335031507611</v>
      </c>
      <c r="X401" s="86">
        <f t="shared" si="69"/>
        <v>1.506895717968777</v>
      </c>
      <c r="Y401" s="86"/>
      <c r="Z401" s="86">
        <v>7</v>
      </c>
      <c r="AA401" s="86"/>
      <c r="AB401" s="86">
        <v>7</v>
      </c>
      <c r="AC401" s="86"/>
      <c r="AD401" s="86"/>
      <c r="AE401" s="86"/>
      <c r="AF401" s="86">
        <v>3</v>
      </c>
      <c r="AG401" s="86">
        <v>5</v>
      </c>
      <c r="AH401" s="86"/>
    </row>
    <row r="402" spans="1:34" x14ac:dyDescent="0.2">
      <c r="A402" s="87">
        <v>42601</v>
      </c>
      <c r="B402" s="86">
        <v>232</v>
      </c>
      <c r="C402" s="86" t="s">
        <v>1756</v>
      </c>
      <c r="D402" s="86" t="str">
        <f t="shared" si="66"/>
        <v>3</v>
      </c>
      <c r="E402" s="86" t="s">
        <v>1671</v>
      </c>
      <c r="F402" s="86" t="str">
        <f t="shared" si="67"/>
        <v>FR</v>
      </c>
      <c r="G402" s="86">
        <v>12</v>
      </c>
      <c r="H402" s="86">
        <v>6.5</v>
      </c>
      <c r="I402" s="86">
        <v>9</v>
      </c>
      <c r="J402" s="86">
        <v>7.5</v>
      </c>
      <c r="K402" s="86"/>
      <c r="L402" s="86"/>
      <c r="M402" s="86"/>
      <c r="N402" s="86"/>
      <c r="O402" s="86"/>
      <c r="P402" s="86"/>
      <c r="Q402" s="86"/>
      <c r="R402" s="86"/>
      <c r="S402" s="86"/>
      <c r="T402" s="86"/>
      <c r="U402" s="86"/>
      <c r="V402" s="86"/>
      <c r="W402" s="86"/>
      <c r="X402" s="86"/>
      <c r="Y402" s="86"/>
      <c r="Z402" s="86">
        <v>6</v>
      </c>
      <c r="AA402" s="86"/>
      <c r="AB402" s="86">
        <v>7</v>
      </c>
      <c r="AC402" s="86"/>
      <c r="AD402" s="86"/>
      <c r="AE402" s="86"/>
      <c r="AF402" s="86">
        <v>3</v>
      </c>
      <c r="AG402" s="86">
        <v>3</v>
      </c>
      <c r="AH402" s="86"/>
    </row>
    <row r="403" spans="1:34" x14ac:dyDescent="0.2">
      <c r="A403" s="87">
        <v>42536</v>
      </c>
      <c r="B403" s="86">
        <v>167</v>
      </c>
      <c r="C403" s="86" t="s">
        <v>1747</v>
      </c>
      <c r="D403" s="86" t="str">
        <f t="shared" si="66"/>
        <v>3</v>
      </c>
      <c r="E403" s="86" t="s">
        <v>1671</v>
      </c>
      <c r="F403" s="86" t="str">
        <f t="shared" si="67"/>
        <v>SH</v>
      </c>
      <c r="G403" s="86">
        <v>10</v>
      </c>
      <c r="H403" s="86">
        <v>5.5</v>
      </c>
      <c r="I403" s="86">
        <v>5.5</v>
      </c>
      <c r="J403" s="86">
        <v>5.5</v>
      </c>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row>
    <row r="404" spans="1:34" x14ac:dyDescent="0.2">
      <c r="A404" s="87">
        <v>42544</v>
      </c>
      <c r="B404" s="86">
        <v>175</v>
      </c>
      <c r="C404" s="86" t="s">
        <v>1747</v>
      </c>
      <c r="D404" s="86" t="str">
        <f t="shared" si="66"/>
        <v>3</v>
      </c>
      <c r="E404" s="86" t="s">
        <v>1671</v>
      </c>
      <c r="F404" s="86" t="str">
        <f t="shared" si="67"/>
        <v>SH</v>
      </c>
      <c r="G404" s="86">
        <v>10</v>
      </c>
      <c r="H404" s="86">
        <v>5.5</v>
      </c>
      <c r="I404" s="86">
        <v>7.5</v>
      </c>
      <c r="J404" s="86">
        <v>7.5</v>
      </c>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row>
    <row r="405" spans="1:34" x14ac:dyDescent="0.2">
      <c r="A405" s="87">
        <v>42550</v>
      </c>
      <c r="B405" s="86">
        <v>181</v>
      </c>
      <c r="C405" s="86" t="s">
        <v>1747</v>
      </c>
      <c r="D405" s="86" t="str">
        <f t="shared" si="66"/>
        <v>3</v>
      </c>
      <c r="E405" s="86" t="s">
        <v>1671</v>
      </c>
      <c r="F405" s="86" t="str">
        <f t="shared" si="67"/>
        <v>SH</v>
      </c>
      <c r="G405" s="86">
        <v>10</v>
      </c>
      <c r="H405" s="86">
        <v>5.5</v>
      </c>
      <c r="I405" s="86">
        <v>11.5</v>
      </c>
      <c r="J405" s="86">
        <v>11.5</v>
      </c>
      <c r="K405" s="86"/>
      <c r="L405" s="86"/>
      <c r="M405" s="86"/>
      <c r="N405" s="86"/>
      <c r="O405" s="86"/>
      <c r="P405" s="86"/>
      <c r="Q405" s="86"/>
      <c r="R405" s="86"/>
      <c r="S405" s="86"/>
      <c r="T405" s="86"/>
      <c r="U405" s="86"/>
      <c r="V405" s="86"/>
      <c r="W405" s="86"/>
      <c r="X405" s="86"/>
      <c r="Y405" s="86"/>
      <c r="Z405" s="86">
        <v>10</v>
      </c>
      <c r="AA405" s="86"/>
      <c r="AB405" s="86">
        <v>10</v>
      </c>
      <c r="AC405" s="86"/>
      <c r="AD405" s="86"/>
      <c r="AE405" s="86"/>
      <c r="AF405" s="86">
        <v>10</v>
      </c>
      <c r="AG405" s="86">
        <v>10</v>
      </c>
      <c r="AH405" s="86"/>
    </row>
    <row r="406" spans="1:34" x14ac:dyDescent="0.2">
      <c r="A406" s="87">
        <v>42558</v>
      </c>
      <c r="B406" s="86">
        <v>189</v>
      </c>
      <c r="C406" s="86" t="s">
        <v>1747</v>
      </c>
      <c r="D406" s="86" t="str">
        <f t="shared" si="66"/>
        <v>3</v>
      </c>
      <c r="E406" s="86" t="s">
        <v>1671</v>
      </c>
      <c r="F406" s="86" t="str">
        <f t="shared" si="67"/>
        <v>SH</v>
      </c>
      <c r="G406" s="86">
        <v>10</v>
      </c>
      <c r="H406" s="86">
        <v>5.5</v>
      </c>
      <c r="I406" s="86">
        <v>12.5</v>
      </c>
      <c r="J406" s="86">
        <v>12.5</v>
      </c>
      <c r="K406" s="86"/>
      <c r="L406" s="86"/>
      <c r="M406" s="86"/>
      <c r="N406" s="86"/>
      <c r="O406" s="86"/>
      <c r="P406" s="86"/>
      <c r="Q406" s="86"/>
      <c r="R406" s="86"/>
      <c r="S406" s="86">
        <v>0.42</v>
      </c>
      <c r="T406" s="86">
        <v>0.52</v>
      </c>
      <c r="U406" s="86">
        <f>AVERAGE(S406:T406)</f>
        <v>0.47</v>
      </c>
      <c r="V406" s="86">
        <v>0.48</v>
      </c>
      <c r="W406" s="86">
        <f t="shared" ref="W406:X410" si="70">11.898*(U406^(3.3534))</f>
        <v>0.94599081871535851</v>
      </c>
      <c r="X406" s="86">
        <f t="shared" si="70"/>
        <v>1.0151923348970988</v>
      </c>
      <c r="Y406" s="86"/>
      <c r="Z406" s="86">
        <v>10</v>
      </c>
      <c r="AA406" s="86"/>
      <c r="AB406" s="86">
        <v>10</v>
      </c>
      <c r="AC406" s="86"/>
      <c r="AD406" s="86"/>
      <c r="AE406" s="86"/>
      <c r="AF406" s="86">
        <v>10</v>
      </c>
      <c r="AG406" s="86">
        <v>10</v>
      </c>
      <c r="AH406" s="86"/>
    </row>
    <row r="407" spans="1:34" x14ac:dyDescent="0.2">
      <c r="A407" s="87">
        <v>42569</v>
      </c>
      <c r="B407" s="86">
        <v>200</v>
      </c>
      <c r="C407" s="86" t="s">
        <v>1747</v>
      </c>
      <c r="D407" s="86" t="str">
        <f t="shared" si="66"/>
        <v>3</v>
      </c>
      <c r="E407" s="86" t="s">
        <v>1671</v>
      </c>
      <c r="F407" s="86" t="str">
        <f t="shared" si="67"/>
        <v>SH</v>
      </c>
      <c r="G407" s="86">
        <v>10</v>
      </c>
      <c r="H407" s="86">
        <v>5.5</v>
      </c>
      <c r="I407" s="86">
        <v>12.5</v>
      </c>
      <c r="J407" s="86">
        <v>12.5</v>
      </c>
      <c r="K407" s="86">
        <v>4</v>
      </c>
      <c r="L407" s="86">
        <v>4</v>
      </c>
      <c r="M407" s="86"/>
      <c r="N407" s="86"/>
      <c r="O407" s="86"/>
      <c r="P407" s="86"/>
      <c r="Q407" s="86"/>
      <c r="R407" s="86"/>
      <c r="S407" s="86">
        <v>0.6</v>
      </c>
      <c r="T407" s="86">
        <v>0.59</v>
      </c>
      <c r="U407" s="86">
        <f>AVERAGE(S407:T407)</f>
        <v>0.59499999999999997</v>
      </c>
      <c r="V407" s="86">
        <v>0.54</v>
      </c>
      <c r="W407" s="86">
        <f t="shared" si="70"/>
        <v>2.0861193789485584</v>
      </c>
      <c r="X407" s="86">
        <f t="shared" si="70"/>
        <v>1.506895717968777</v>
      </c>
      <c r="Y407" s="86"/>
      <c r="Z407" s="86">
        <v>9</v>
      </c>
      <c r="AA407" s="86"/>
      <c r="AB407" s="86">
        <v>8</v>
      </c>
      <c r="AC407" s="86"/>
      <c r="AD407" s="86"/>
      <c r="AE407" s="86"/>
      <c r="AF407" s="86">
        <v>7</v>
      </c>
      <c r="AG407" s="86">
        <v>8</v>
      </c>
      <c r="AH407" s="86"/>
    </row>
    <row r="408" spans="1:34" x14ac:dyDescent="0.2">
      <c r="A408" s="87">
        <v>42576</v>
      </c>
      <c r="B408" s="86">
        <v>207</v>
      </c>
      <c r="C408" s="86" t="s">
        <v>1747</v>
      </c>
      <c r="D408" s="86" t="str">
        <f t="shared" si="66"/>
        <v>3</v>
      </c>
      <c r="E408" s="86" t="s">
        <v>1671</v>
      </c>
      <c r="F408" s="86" t="str">
        <f t="shared" si="67"/>
        <v>SH</v>
      </c>
      <c r="G408" s="86">
        <v>10</v>
      </c>
      <c r="H408" s="86">
        <v>5.5</v>
      </c>
      <c r="I408" s="86">
        <v>12.5</v>
      </c>
      <c r="J408" s="86">
        <v>12.5</v>
      </c>
      <c r="K408" s="86">
        <v>4.5</v>
      </c>
      <c r="L408" s="86">
        <v>4.5</v>
      </c>
      <c r="M408" s="86"/>
      <c r="N408" s="86"/>
      <c r="O408" s="86"/>
      <c r="P408" s="86"/>
      <c r="Q408" s="86"/>
      <c r="R408" s="86"/>
      <c r="S408" s="86">
        <v>0.61</v>
      </c>
      <c r="T408" s="86">
        <v>0.59</v>
      </c>
      <c r="U408" s="86">
        <f>AVERAGE(S408:T408)</f>
        <v>0.6</v>
      </c>
      <c r="V408" s="86">
        <v>0.5</v>
      </c>
      <c r="W408" s="86">
        <f t="shared" si="70"/>
        <v>2.14548937246242</v>
      </c>
      <c r="X408" s="86">
        <f t="shared" si="70"/>
        <v>1.1641259681057374</v>
      </c>
      <c r="Y408" s="86"/>
      <c r="Z408" s="86">
        <v>7</v>
      </c>
      <c r="AA408" s="86"/>
      <c r="AB408" s="86">
        <v>6</v>
      </c>
      <c r="AC408" s="86"/>
      <c r="AD408" s="86"/>
      <c r="AE408" s="86"/>
      <c r="AF408" s="86">
        <v>6</v>
      </c>
      <c r="AG408" s="86">
        <v>7</v>
      </c>
      <c r="AH408" s="86"/>
    </row>
    <row r="409" spans="1:34" x14ac:dyDescent="0.2">
      <c r="A409" s="87">
        <v>42585</v>
      </c>
      <c r="B409" s="86">
        <v>216</v>
      </c>
      <c r="C409" s="86" t="s">
        <v>1747</v>
      </c>
      <c r="D409" s="86" t="str">
        <f t="shared" si="66"/>
        <v>3</v>
      </c>
      <c r="E409" s="86" t="s">
        <v>1671</v>
      </c>
      <c r="F409" s="86" t="str">
        <f t="shared" si="67"/>
        <v>SH</v>
      </c>
      <c r="G409" s="86">
        <v>10</v>
      </c>
      <c r="H409" s="86">
        <v>5.5</v>
      </c>
      <c r="I409" s="86">
        <v>12.5</v>
      </c>
      <c r="J409" s="86">
        <v>12.5</v>
      </c>
      <c r="K409" s="86">
        <v>6</v>
      </c>
      <c r="L409" s="86">
        <v>6</v>
      </c>
      <c r="M409" s="86"/>
      <c r="N409" s="86"/>
      <c r="O409" s="86"/>
      <c r="P409" s="86"/>
      <c r="Q409" s="86"/>
      <c r="R409" s="86"/>
      <c r="S409" s="86">
        <v>0.59</v>
      </c>
      <c r="T409" s="86">
        <v>0.54</v>
      </c>
      <c r="U409" s="86">
        <f>AVERAGE(S409:T409)</f>
        <v>0.56499999999999995</v>
      </c>
      <c r="V409" s="86">
        <v>0.55000000000000004</v>
      </c>
      <c r="W409" s="86">
        <f t="shared" si="70"/>
        <v>1.753853159694424</v>
      </c>
      <c r="X409" s="86">
        <f t="shared" si="70"/>
        <v>1.6025301443006683</v>
      </c>
      <c r="Y409" s="86"/>
      <c r="Z409" s="86">
        <v>6</v>
      </c>
      <c r="AA409" s="86"/>
      <c r="AB409" s="86">
        <v>4</v>
      </c>
      <c r="AC409" s="86"/>
      <c r="AD409" s="86"/>
      <c r="AE409" s="86"/>
      <c r="AF409" s="86">
        <v>6</v>
      </c>
      <c r="AG409" s="86">
        <v>6</v>
      </c>
      <c r="AH409" s="86"/>
    </row>
    <row r="410" spans="1:34" x14ac:dyDescent="0.2">
      <c r="A410" s="87">
        <v>42595</v>
      </c>
      <c r="B410" s="86">
        <v>226</v>
      </c>
      <c r="C410" s="86" t="s">
        <v>1747</v>
      </c>
      <c r="D410" s="86" t="str">
        <f t="shared" si="66"/>
        <v>3</v>
      </c>
      <c r="E410" s="86" t="s">
        <v>1671</v>
      </c>
      <c r="F410" s="86" t="str">
        <f t="shared" si="67"/>
        <v>SH</v>
      </c>
      <c r="G410" s="86">
        <v>10</v>
      </c>
      <c r="H410" s="86">
        <v>4.5</v>
      </c>
      <c r="I410" s="86">
        <v>12.5</v>
      </c>
      <c r="J410" s="86">
        <v>12</v>
      </c>
      <c r="K410" s="86">
        <v>6</v>
      </c>
      <c r="L410" s="86">
        <v>6</v>
      </c>
      <c r="M410" s="86"/>
      <c r="N410" s="86"/>
      <c r="O410" s="86"/>
      <c r="P410" s="86"/>
      <c r="Q410" s="86"/>
      <c r="R410" s="86"/>
      <c r="S410" s="86">
        <v>0.56999999999999995</v>
      </c>
      <c r="T410" s="86">
        <v>0.6</v>
      </c>
      <c r="U410" s="86">
        <f>AVERAGE(S410:T410)</f>
        <v>0.58499999999999996</v>
      </c>
      <c r="V410" s="86">
        <v>0.56000000000000005</v>
      </c>
      <c r="W410" s="86">
        <f t="shared" si="70"/>
        <v>1.9708539672472314</v>
      </c>
      <c r="X410" s="86">
        <f t="shared" si="70"/>
        <v>1.7023454502226976</v>
      </c>
      <c r="Y410" s="86"/>
      <c r="Z410" s="86">
        <v>6</v>
      </c>
      <c r="AA410" s="86"/>
      <c r="AB410" s="86">
        <v>4</v>
      </c>
      <c r="AC410" s="86"/>
      <c r="AD410" s="86"/>
      <c r="AE410" s="86"/>
      <c r="AF410" s="86">
        <v>4</v>
      </c>
      <c r="AG410" s="86">
        <v>4</v>
      </c>
      <c r="AH410" s="86"/>
    </row>
    <row r="411" spans="1:34" x14ac:dyDescent="0.2">
      <c r="A411" s="87">
        <v>42601</v>
      </c>
      <c r="B411" s="86">
        <v>232</v>
      </c>
      <c r="C411" s="86" t="s">
        <v>1747</v>
      </c>
      <c r="D411" s="86" t="str">
        <f t="shared" si="66"/>
        <v>3</v>
      </c>
      <c r="E411" s="86" t="s">
        <v>1671</v>
      </c>
      <c r="F411" s="86" t="str">
        <f t="shared" si="67"/>
        <v>SH</v>
      </c>
      <c r="G411" s="86">
        <v>10</v>
      </c>
      <c r="H411" s="86">
        <v>4</v>
      </c>
      <c r="I411" s="86">
        <v>12.5</v>
      </c>
      <c r="J411" s="86">
        <v>8.5</v>
      </c>
      <c r="K411" s="86">
        <v>6</v>
      </c>
      <c r="L411" s="86">
        <v>5.5</v>
      </c>
      <c r="M411" s="86"/>
      <c r="N411" s="86"/>
      <c r="O411" s="86"/>
      <c r="P411" s="86"/>
      <c r="Q411" s="86"/>
      <c r="R411" s="86"/>
      <c r="S411" s="86"/>
      <c r="T411" s="86"/>
      <c r="U411" s="86"/>
      <c r="V411" s="86"/>
      <c r="W411" s="86"/>
      <c r="X411" s="86"/>
      <c r="Y411" s="86"/>
      <c r="Z411" s="86">
        <v>6</v>
      </c>
      <c r="AA411" s="86"/>
      <c r="AB411" s="86">
        <v>6</v>
      </c>
      <c r="AC411" s="86"/>
      <c r="AD411" s="86"/>
      <c r="AE411" s="86"/>
      <c r="AF411" s="86">
        <v>3</v>
      </c>
      <c r="AG411" s="86">
        <v>5</v>
      </c>
      <c r="AH411" s="86"/>
    </row>
    <row r="412" spans="1:34" x14ac:dyDescent="0.2">
      <c r="A412" s="87">
        <v>42536</v>
      </c>
      <c r="B412" s="86">
        <v>167</v>
      </c>
      <c r="C412" s="86" t="s">
        <v>1748</v>
      </c>
      <c r="D412" s="86" t="str">
        <f t="shared" si="66"/>
        <v>4</v>
      </c>
      <c r="E412" s="86" t="s">
        <v>1671</v>
      </c>
      <c r="F412" s="86" t="str">
        <f t="shared" si="67"/>
        <v>CL</v>
      </c>
      <c r="G412" s="86">
        <v>12.5</v>
      </c>
      <c r="H412" s="86">
        <v>2</v>
      </c>
      <c r="I412" s="86">
        <v>9</v>
      </c>
      <c r="J412" s="86">
        <v>5.5</v>
      </c>
      <c r="K412" s="86">
        <v>8.5</v>
      </c>
      <c r="L412" s="86">
        <v>8.5</v>
      </c>
      <c r="M412" s="86"/>
      <c r="N412" s="86"/>
      <c r="O412" s="86"/>
      <c r="P412" s="86"/>
      <c r="Q412" s="86"/>
      <c r="R412" s="86"/>
      <c r="S412" s="86"/>
      <c r="T412" s="86"/>
      <c r="U412" s="86"/>
      <c r="V412" s="86"/>
      <c r="W412" s="86"/>
      <c r="X412" s="86"/>
      <c r="Y412" s="86"/>
      <c r="Z412" s="86"/>
      <c r="AA412" s="86"/>
      <c r="AB412" s="86"/>
      <c r="AC412" s="86"/>
      <c r="AD412" s="86"/>
      <c r="AE412" s="86"/>
      <c r="AF412" s="86"/>
      <c r="AG412" s="86"/>
      <c r="AH412" s="86"/>
    </row>
    <row r="413" spans="1:34" x14ac:dyDescent="0.2">
      <c r="A413" s="87">
        <v>42544</v>
      </c>
      <c r="B413" s="86">
        <v>175</v>
      </c>
      <c r="C413" s="86" t="s">
        <v>1748</v>
      </c>
      <c r="D413" s="86" t="str">
        <f t="shared" si="66"/>
        <v>4</v>
      </c>
      <c r="E413" s="86" t="s">
        <v>1671</v>
      </c>
      <c r="F413" s="86" t="str">
        <f t="shared" si="67"/>
        <v>CL</v>
      </c>
      <c r="G413" s="86">
        <v>12.5</v>
      </c>
      <c r="H413" s="86">
        <v>2</v>
      </c>
      <c r="I413" s="86">
        <v>9</v>
      </c>
      <c r="J413" s="86">
        <v>5.5</v>
      </c>
      <c r="K413" s="86">
        <v>9</v>
      </c>
      <c r="L413" s="86">
        <v>9</v>
      </c>
      <c r="M413" s="86"/>
      <c r="N413" s="86"/>
      <c r="O413" s="86"/>
      <c r="P413" s="86"/>
      <c r="Q413" s="86"/>
      <c r="R413" s="86"/>
      <c r="S413" s="86"/>
      <c r="T413" s="86"/>
      <c r="U413" s="86"/>
      <c r="V413" s="86"/>
      <c r="W413" s="86"/>
      <c r="X413" s="86"/>
      <c r="Y413" s="86"/>
      <c r="Z413" s="86"/>
      <c r="AA413" s="86"/>
      <c r="AB413" s="86"/>
      <c r="AC413" s="86"/>
      <c r="AD413" s="86"/>
      <c r="AE413" s="86"/>
      <c r="AF413" s="86"/>
      <c r="AG413" s="86"/>
      <c r="AH413" s="86"/>
    </row>
    <row r="414" spans="1:34" x14ac:dyDescent="0.2">
      <c r="A414" s="87">
        <v>42550</v>
      </c>
      <c r="B414" s="86">
        <v>181</v>
      </c>
      <c r="C414" s="86" t="s">
        <v>1748</v>
      </c>
      <c r="D414" s="86" t="str">
        <f t="shared" si="66"/>
        <v>4</v>
      </c>
      <c r="E414" s="86" t="s">
        <v>1671</v>
      </c>
      <c r="F414" s="86" t="str">
        <f t="shared" si="67"/>
        <v>CL</v>
      </c>
      <c r="G414" s="86">
        <v>12.5</v>
      </c>
      <c r="H414" s="86">
        <v>2</v>
      </c>
      <c r="I414" s="86">
        <v>9</v>
      </c>
      <c r="J414" s="86">
        <v>5.5</v>
      </c>
      <c r="K414" s="86">
        <v>11</v>
      </c>
      <c r="L414" s="86">
        <v>11</v>
      </c>
      <c r="M414" s="86">
        <v>0.5</v>
      </c>
      <c r="N414" s="86">
        <v>0.5</v>
      </c>
      <c r="O414" s="86"/>
      <c r="P414" s="86"/>
      <c r="Q414" s="86"/>
      <c r="R414" s="86"/>
      <c r="S414" s="86"/>
      <c r="T414" s="86"/>
      <c r="U414" s="86"/>
      <c r="V414" s="86"/>
      <c r="W414" s="86"/>
      <c r="X414" s="86"/>
      <c r="Y414" s="86"/>
      <c r="Z414" s="86">
        <v>10</v>
      </c>
      <c r="AA414" s="86"/>
      <c r="AB414" s="86">
        <v>10</v>
      </c>
      <c r="AC414" s="86">
        <v>10</v>
      </c>
      <c r="AD414" s="86"/>
      <c r="AE414" s="86"/>
      <c r="AF414" s="86">
        <v>10</v>
      </c>
      <c r="AG414" s="86">
        <v>10</v>
      </c>
      <c r="AH414" s="86"/>
    </row>
    <row r="415" spans="1:34" x14ac:dyDescent="0.2">
      <c r="A415" s="87">
        <v>42558</v>
      </c>
      <c r="B415" s="86">
        <v>189</v>
      </c>
      <c r="C415" s="86" t="s">
        <v>1748</v>
      </c>
      <c r="D415" s="86" t="str">
        <f t="shared" si="66"/>
        <v>4</v>
      </c>
      <c r="E415" s="86" t="s">
        <v>1671</v>
      </c>
      <c r="F415" s="86" t="str">
        <f t="shared" si="67"/>
        <v>CL</v>
      </c>
      <c r="G415" s="86">
        <v>12.5</v>
      </c>
      <c r="H415" s="86">
        <v>2</v>
      </c>
      <c r="I415" s="86">
        <v>9</v>
      </c>
      <c r="J415" s="86">
        <v>5.5</v>
      </c>
      <c r="K415" s="86">
        <v>13</v>
      </c>
      <c r="L415" s="86">
        <v>13</v>
      </c>
      <c r="M415" s="86">
        <v>3.5</v>
      </c>
      <c r="N415" s="86">
        <v>3.5</v>
      </c>
      <c r="O415" s="86"/>
      <c r="P415" s="86"/>
      <c r="Q415" s="86"/>
      <c r="R415" s="86"/>
      <c r="S415" s="86">
        <v>0.43</v>
      </c>
      <c r="T415" s="86">
        <v>0.56000000000000005</v>
      </c>
      <c r="U415" s="86">
        <f>AVERAGE(S415:T415)</f>
        <v>0.495</v>
      </c>
      <c r="V415" s="86">
        <v>0.54</v>
      </c>
      <c r="W415" s="86">
        <f t="shared" ref="W415:X419" si="71">11.898*(U415^(3.3534))</f>
        <v>1.125545455203536</v>
      </c>
      <c r="X415" s="86">
        <f t="shared" si="71"/>
        <v>1.506895717968777</v>
      </c>
      <c r="Y415" s="86"/>
      <c r="Z415" s="86">
        <v>10</v>
      </c>
      <c r="AA415" s="86"/>
      <c r="AB415" s="86">
        <v>10</v>
      </c>
      <c r="AC415" s="86">
        <v>10</v>
      </c>
      <c r="AD415" s="86"/>
      <c r="AE415" s="86"/>
      <c r="AF415" s="86">
        <v>10</v>
      </c>
      <c r="AG415" s="86">
        <v>10</v>
      </c>
      <c r="AH415" s="86"/>
    </row>
    <row r="416" spans="1:34" x14ac:dyDescent="0.2">
      <c r="A416" s="87">
        <v>42569</v>
      </c>
      <c r="B416" s="86">
        <v>200</v>
      </c>
      <c r="C416" s="86" t="s">
        <v>1748</v>
      </c>
      <c r="D416" s="86" t="str">
        <f t="shared" si="66"/>
        <v>4</v>
      </c>
      <c r="E416" s="86" t="s">
        <v>1671</v>
      </c>
      <c r="F416" s="86" t="str">
        <f t="shared" si="67"/>
        <v>CL</v>
      </c>
      <c r="G416" s="86">
        <v>12.5</v>
      </c>
      <c r="H416" s="86">
        <v>2</v>
      </c>
      <c r="I416" s="86">
        <v>9</v>
      </c>
      <c r="J416" s="86">
        <v>3</v>
      </c>
      <c r="K416" s="86">
        <v>13</v>
      </c>
      <c r="L416" s="86">
        <v>12</v>
      </c>
      <c r="M416" s="86">
        <v>5</v>
      </c>
      <c r="N416" s="86">
        <v>5</v>
      </c>
      <c r="O416" s="86"/>
      <c r="P416" s="86"/>
      <c r="Q416" s="86"/>
      <c r="R416" s="86"/>
      <c r="S416" s="86">
        <v>0.56000000000000005</v>
      </c>
      <c r="T416" s="86">
        <v>0.59</v>
      </c>
      <c r="U416" s="86">
        <f>AVERAGE(S416:T416)</f>
        <v>0.57499999999999996</v>
      </c>
      <c r="V416" s="86">
        <v>0.54</v>
      </c>
      <c r="W416" s="86">
        <f t="shared" si="71"/>
        <v>1.8601335031507611</v>
      </c>
      <c r="X416" s="86">
        <f t="shared" si="71"/>
        <v>1.506895717968777</v>
      </c>
      <c r="Y416" s="86"/>
      <c r="Z416" s="86">
        <v>9</v>
      </c>
      <c r="AA416" s="86"/>
      <c r="AB416" s="86">
        <v>8</v>
      </c>
      <c r="AC416" s="86">
        <v>8</v>
      </c>
      <c r="AD416" s="86"/>
      <c r="AE416" s="86"/>
      <c r="AF416" s="86">
        <v>7</v>
      </c>
      <c r="AG416" s="86">
        <v>7</v>
      </c>
      <c r="AH416" s="86"/>
    </row>
    <row r="417" spans="1:34" x14ac:dyDescent="0.2">
      <c r="A417" s="87">
        <v>42576</v>
      </c>
      <c r="B417" s="86">
        <v>207</v>
      </c>
      <c r="C417" s="86" t="s">
        <v>1748</v>
      </c>
      <c r="D417" s="86" t="str">
        <f t="shared" si="66"/>
        <v>4</v>
      </c>
      <c r="E417" s="86" t="s">
        <v>1671</v>
      </c>
      <c r="F417" s="86" t="str">
        <f t="shared" si="67"/>
        <v>CL</v>
      </c>
      <c r="G417" s="86">
        <v>12.5</v>
      </c>
      <c r="H417" s="86">
        <v>1</v>
      </c>
      <c r="I417" s="86">
        <v>9</v>
      </c>
      <c r="J417" s="86">
        <v>2.5</v>
      </c>
      <c r="K417" s="86">
        <v>13</v>
      </c>
      <c r="L417" s="86">
        <v>12</v>
      </c>
      <c r="M417" s="86">
        <v>6</v>
      </c>
      <c r="N417" s="86">
        <v>6</v>
      </c>
      <c r="O417" s="86"/>
      <c r="P417" s="86"/>
      <c r="Q417" s="86"/>
      <c r="R417" s="86"/>
      <c r="S417" s="86">
        <v>0.56000000000000005</v>
      </c>
      <c r="T417" s="86">
        <v>0.56000000000000005</v>
      </c>
      <c r="U417" s="86">
        <f>AVERAGE(S417:T417)</f>
        <v>0.56000000000000005</v>
      </c>
      <c r="V417" s="86">
        <v>0.52</v>
      </c>
      <c r="W417" s="86">
        <f t="shared" si="71"/>
        <v>1.7023454502226976</v>
      </c>
      <c r="X417" s="86">
        <f t="shared" si="71"/>
        <v>1.3277599882279214</v>
      </c>
      <c r="Y417" s="86"/>
      <c r="Z417" s="86">
        <v>7</v>
      </c>
      <c r="AA417" s="86"/>
      <c r="AB417" s="86">
        <v>7</v>
      </c>
      <c r="AC417" s="86">
        <v>8</v>
      </c>
      <c r="AD417" s="86"/>
      <c r="AE417" s="86"/>
      <c r="AF417" s="86">
        <v>7</v>
      </c>
      <c r="AG417" s="86">
        <v>7</v>
      </c>
      <c r="AH417" s="86"/>
    </row>
    <row r="418" spans="1:34" x14ac:dyDescent="0.2">
      <c r="A418" s="87">
        <v>42585</v>
      </c>
      <c r="B418" s="86">
        <v>216</v>
      </c>
      <c r="C418" s="86" t="s">
        <v>1748</v>
      </c>
      <c r="D418" s="86" t="str">
        <f t="shared" si="66"/>
        <v>4</v>
      </c>
      <c r="E418" s="86" t="s">
        <v>1671</v>
      </c>
      <c r="F418" s="86" t="str">
        <f t="shared" si="67"/>
        <v>CL</v>
      </c>
      <c r="G418" s="86">
        <v>12.5</v>
      </c>
      <c r="H418" s="86">
        <v>0</v>
      </c>
      <c r="I418" s="86">
        <v>9</v>
      </c>
      <c r="J418" s="86">
        <v>1</v>
      </c>
      <c r="K418" s="86">
        <v>13</v>
      </c>
      <c r="L418" s="86">
        <v>12</v>
      </c>
      <c r="M418" s="86">
        <v>7.5</v>
      </c>
      <c r="N418" s="86">
        <v>7.5</v>
      </c>
      <c r="O418" s="86"/>
      <c r="P418" s="86"/>
      <c r="Q418" s="86"/>
      <c r="R418" s="86"/>
      <c r="S418" s="86">
        <v>0.53</v>
      </c>
      <c r="T418" s="86">
        <v>0.54</v>
      </c>
      <c r="U418" s="86">
        <f>AVERAGE(S418:T418)</f>
        <v>0.53500000000000003</v>
      </c>
      <c r="V418" s="86">
        <v>0.53</v>
      </c>
      <c r="W418" s="86">
        <f t="shared" si="71"/>
        <v>1.4606142629224268</v>
      </c>
      <c r="X418" s="86">
        <f t="shared" si="71"/>
        <v>1.4153396250219665</v>
      </c>
      <c r="Y418" s="86"/>
      <c r="Z418" s="86">
        <v>7</v>
      </c>
      <c r="AA418" s="86"/>
      <c r="AB418" s="86">
        <v>7</v>
      </c>
      <c r="AC418" s="86">
        <v>8</v>
      </c>
      <c r="AD418" s="86"/>
      <c r="AE418" s="86"/>
      <c r="AF418" s="86">
        <v>4</v>
      </c>
      <c r="AG418" s="86">
        <v>6</v>
      </c>
      <c r="AH418" s="86"/>
    </row>
    <row r="419" spans="1:34" x14ac:dyDescent="0.2">
      <c r="A419" s="87">
        <v>42595</v>
      </c>
      <c r="B419" s="86">
        <v>226</v>
      </c>
      <c r="C419" s="86" t="s">
        <v>1748</v>
      </c>
      <c r="D419" s="86" t="str">
        <f t="shared" si="66"/>
        <v>4</v>
      </c>
      <c r="E419" s="86" t="s">
        <v>1671</v>
      </c>
      <c r="F419" s="86" t="str">
        <f t="shared" si="67"/>
        <v>CL</v>
      </c>
      <c r="G419" s="86"/>
      <c r="H419" s="86"/>
      <c r="I419" s="86">
        <v>9</v>
      </c>
      <c r="J419" s="86">
        <v>0</v>
      </c>
      <c r="K419" s="86">
        <v>13</v>
      </c>
      <c r="L419" s="86">
        <v>9.5</v>
      </c>
      <c r="M419" s="86">
        <v>7.5</v>
      </c>
      <c r="N419" s="86">
        <v>7</v>
      </c>
      <c r="O419" s="86">
        <v>2.5</v>
      </c>
      <c r="P419" s="86">
        <v>2.5</v>
      </c>
      <c r="Q419" s="86"/>
      <c r="R419" s="86"/>
      <c r="S419" s="86">
        <v>0.56999999999999995</v>
      </c>
      <c r="T419" s="86">
        <v>0.56000000000000005</v>
      </c>
      <c r="U419" s="86">
        <f>AVERAGE(S419:T419)</f>
        <v>0.56499999999999995</v>
      </c>
      <c r="V419" s="86">
        <v>0.54</v>
      </c>
      <c r="W419" s="86">
        <f t="shared" si="71"/>
        <v>1.753853159694424</v>
      </c>
      <c r="X419" s="86">
        <f t="shared" si="71"/>
        <v>1.506895717968777</v>
      </c>
      <c r="Y419" s="86"/>
      <c r="Z419" s="86">
        <v>7</v>
      </c>
      <c r="AA419" s="86"/>
      <c r="AB419" s="86">
        <v>6</v>
      </c>
      <c r="AC419" s="86">
        <v>4</v>
      </c>
      <c r="AD419" s="86"/>
      <c r="AE419" s="86"/>
      <c r="AF419" s="86">
        <v>4</v>
      </c>
      <c r="AG419" s="86">
        <v>5</v>
      </c>
      <c r="AH419" s="86"/>
    </row>
    <row r="420" spans="1:34" x14ac:dyDescent="0.2">
      <c r="A420" s="87">
        <v>42601</v>
      </c>
      <c r="B420" s="86">
        <v>232</v>
      </c>
      <c r="C420" s="86" t="s">
        <v>1748</v>
      </c>
      <c r="D420" s="86" t="str">
        <f t="shared" si="66"/>
        <v>4</v>
      </c>
      <c r="E420" s="86" t="s">
        <v>1671</v>
      </c>
      <c r="F420" s="86" t="str">
        <f t="shared" si="67"/>
        <v>CL</v>
      </c>
      <c r="G420" s="86"/>
      <c r="H420" s="86"/>
      <c r="I420" s="86"/>
      <c r="J420" s="86"/>
      <c r="K420" s="86">
        <v>13</v>
      </c>
      <c r="L420" s="86">
        <v>4</v>
      </c>
      <c r="M420" s="86">
        <v>7.5</v>
      </c>
      <c r="N420" s="86">
        <v>6.5</v>
      </c>
      <c r="O420" s="86">
        <v>3</v>
      </c>
      <c r="P420" s="86">
        <v>3</v>
      </c>
      <c r="Q420" s="86"/>
      <c r="R420" s="86"/>
      <c r="S420" s="86"/>
      <c r="T420" s="86"/>
      <c r="U420" s="86"/>
      <c r="V420" s="86"/>
      <c r="W420" s="86"/>
      <c r="X420" s="86"/>
      <c r="Y420" s="86"/>
      <c r="Z420" s="86">
        <v>8</v>
      </c>
      <c r="AA420" s="86"/>
      <c r="AB420" s="86">
        <v>7</v>
      </c>
      <c r="AC420" s="86">
        <v>3</v>
      </c>
      <c r="AD420" s="86"/>
      <c r="AE420" s="86"/>
      <c r="AF420" s="86">
        <v>5</v>
      </c>
      <c r="AG420" s="86">
        <v>6</v>
      </c>
      <c r="AH420" s="86"/>
    </row>
    <row r="421" spans="1:34" x14ac:dyDescent="0.2">
      <c r="A421" s="87">
        <v>42536</v>
      </c>
      <c r="B421" s="86">
        <v>167</v>
      </c>
      <c r="C421" s="86" t="s">
        <v>1749</v>
      </c>
      <c r="D421" s="86" t="str">
        <f t="shared" si="66"/>
        <v>4</v>
      </c>
      <c r="E421" s="86" t="s">
        <v>1671</v>
      </c>
      <c r="F421" s="86" t="str">
        <f t="shared" si="67"/>
        <v>CT</v>
      </c>
      <c r="G421" s="86">
        <v>12</v>
      </c>
      <c r="H421" s="86">
        <v>8.5</v>
      </c>
      <c r="I421" s="86">
        <v>8.5</v>
      </c>
      <c r="J421" s="86">
        <v>8.5</v>
      </c>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row>
    <row r="422" spans="1:34" x14ac:dyDescent="0.2">
      <c r="A422" s="87">
        <v>42544</v>
      </c>
      <c r="B422" s="86">
        <v>175</v>
      </c>
      <c r="C422" s="86" t="s">
        <v>1749</v>
      </c>
      <c r="D422" s="86" t="str">
        <f t="shared" si="66"/>
        <v>4</v>
      </c>
      <c r="E422" s="86" t="s">
        <v>1671</v>
      </c>
      <c r="F422" s="86" t="str">
        <f t="shared" si="67"/>
        <v>CT</v>
      </c>
      <c r="G422" s="86">
        <v>12</v>
      </c>
      <c r="H422" s="86">
        <v>8.5</v>
      </c>
      <c r="I422" s="86">
        <v>9.5</v>
      </c>
      <c r="J422" s="86">
        <v>9.5</v>
      </c>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row>
    <row r="423" spans="1:34" x14ac:dyDescent="0.2">
      <c r="A423" s="87">
        <v>42550</v>
      </c>
      <c r="B423" s="86">
        <v>181</v>
      </c>
      <c r="C423" s="86" t="s">
        <v>1749</v>
      </c>
      <c r="D423" s="86" t="str">
        <f t="shared" si="66"/>
        <v>4</v>
      </c>
      <c r="E423" s="86" t="s">
        <v>1671</v>
      </c>
      <c r="F423" s="86" t="str">
        <f t="shared" si="67"/>
        <v>CT</v>
      </c>
      <c r="G423" s="86">
        <v>12</v>
      </c>
      <c r="H423" s="86">
        <v>8.5</v>
      </c>
      <c r="I423" s="86">
        <v>12</v>
      </c>
      <c r="J423" s="86">
        <v>12</v>
      </c>
      <c r="K423" s="86"/>
      <c r="L423" s="86"/>
      <c r="M423" s="86"/>
      <c r="N423" s="86"/>
      <c r="O423" s="86"/>
      <c r="P423" s="86"/>
      <c r="Q423" s="86"/>
      <c r="R423" s="86"/>
      <c r="S423" s="86"/>
      <c r="T423" s="86"/>
      <c r="U423" s="86"/>
      <c r="V423" s="86"/>
      <c r="W423" s="86"/>
      <c r="X423" s="86"/>
      <c r="Y423" s="86"/>
      <c r="Z423" s="86"/>
      <c r="AA423" s="86"/>
      <c r="AB423" s="86">
        <v>10</v>
      </c>
      <c r="AC423" s="86">
        <v>10</v>
      </c>
      <c r="AD423" s="86"/>
      <c r="AE423" s="86"/>
      <c r="AF423" s="86">
        <v>10</v>
      </c>
      <c r="AG423" s="86">
        <v>10</v>
      </c>
      <c r="AH423" s="86"/>
    </row>
    <row r="424" spans="1:34" x14ac:dyDescent="0.2">
      <c r="A424" s="87">
        <v>42558</v>
      </c>
      <c r="B424" s="86">
        <v>189</v>
      </c>
      <c r="C424" s="86" t="s">
        <v>1749</v>
      </c>
      <c r="D424" s="86" t="str">
        <f t="shared" si="66"/>
        <v>4</v>
      </c>
      <c r="E424" s="86" t="s">
        <v>1671</v>
      </c>
      <c r="F424" s="86" t="str">
        <f t="shared" si="67"/>
        <v>CT</v>
      </c>
      <c r="G424" s="86">
        <v>12</v>
      </c>
      <c r="H424" s="86">
        <v>8.5</v>
      </c>
      <c r="I424" s="86">
        <v>15.5</v>
      </c>
      <c r="J424" s="86">
        <v>15.5</v>
      </c>
      <c r="K424" s="86"/>
      <c r="L424" s="86"/>
      <c r="M424" s="86"/>
      <c r="N424" s="86"/>
      <c r="O424" s="86"/>
      <c r="P424" s="86"/>
      <c r="Q424" s="86"/>
      <c r="R424" s="86"/>
      <c r="S424" s="86">
        <v>0.49</v>
      </c>
      <c r="T424" s="86">
        <v>0.59</v>
      </c>
      <c r="U424" s="86">
        <f>AVERAGE(S424:T424)</f>
        <v>0.54</v>
      </c>
      <c r="V424" s="86">
        <v>0.52</v>
      </c>
      <c r="W424" s="86">
        <f t="shared" ref="W424:X428" si="72">11.898*(U424^(3.3534))</f>
        <v>1.506895717968777</v>
      </c>
      <c r="X424" s="86">
        <f t="shared" si="72"/>
        <v>1.3277599882279214</v>
      </c>
      <c r="Y424" s="86"/>
      <c r="Z424" s="86"/>
      <c r="AA424" s="86"/>
      <c r="AB424" s="86">
        <v>10</v>
      </c>
      <c r="AC424" s="86">
        <v>10</v>
      </c>
      <c r="AD424" s="86"/>
      <c r="AE424" s="86"/>
      <c r="AF424" s="86">
        <v>8</v>
      </c>
      <c r="AG424" s="86">
        <v>10</v>
      </c>
      <c r="AH424" s="86"/>
    </row>
    <row r="425" spans="1:34" x14ac:dyDescent="0.2">
      <c r="A425" s="87">
        <v>42569</v>
      </c>
      <c r="B425" s="86">
        <v>200</v>
      </c>
      <c r="C425" s="86" t="s">
        <v>1749</v>
      </c>
      <c r="D425" s="86" t="str">
        <f t="shared" si="66"/>
        <v>4</v>
      </c>
      <c r="E425" s="86" t="s">
        <v>1671</v>
      </c>
      <c r="F425" s="86" t="str">
        <f t="shared" si="67"/>
        <v>CT</v>
      </c>
      <c r="G425" s="86">
        <v>12</v>
      </c>
      <c r="H425" s="86">
        <v>8.5</v>
      </c>
      <c r="I425" s="86">
        <v>15.5</v>
      </c>
      <c r="J425" s="86">
        <v>15.5</v>
      </c>
      <c r="K425" s="86"/>
      <c r="L425" s="86"/>
      <c r="M425" s="86"/>
      <c r="N425" s="86"/>
      <c r="O425" s="86"/>
      <c r="P425" s="86"/>
      <c r="Q425" s="86"/>
      <c r="R425" s="86"/>
      <c r="S425" s="86">
        <v>0.56999999999999995</v>
      </c>
      <c r="T425" s="86">
        <v>0.54</v>
      </c>
      <c r="U425" s="86">
        <f>AVERAGE(S425:T425)</f>
        <v>0.55499999999999994</v>
      </c>
      <c r="V425" s="86">
        <v>0.65</v>
      </c>
      <c r="W425" s="86">
        <f t="shared" si="72"/>
        <v>1.6519087522607567</v>
      </c>
      <c r="X425" s="86">
        <f t="shared" si="72"/>
        <v>2.8060642757045455</v>
      </c>
      <c r="Y425" s="86"/>
      <c r="Z425" s="86"/>
      <c r="AA425" s="86"/>
      <c r="AB425" s="86">
        <v>8</v>
      </c>
      <c r="AC425" s="86">
        <v>8</v>
      </c>
      <c r="AD425" s="86"/>
      <c r="AE425" s="86"/>
      <c r="AF425" s="86">
        <v>7</v>
      </c>
      <c r="AG425" s="86">
        <v>7</v>
      </c>
      <c r="AH425" s="86"/>
    </row>
    <row r="426" spans="1:34" x14ac:dyDescent="0.2">
      <c r="A426" s="87">
        <v>42576</v>
      </c>
      <c r="B426" s="86">
        <v>207</v>
      </c>
      <c r="C426" s="86" t="s">
        <v>1749</v>
      </c>
      <c r="D426" s="86" t="str">
        <f t="shared" si="66"/>
        <v>4</v>
      </c>
      <c r="E426" s="86" t="s">
        <v>1671</v>
      </c>
      <c r="F426" s="86" t="str">
        <f t="shared" si="67"/>
        <v>CT</v>
      </c>
      <c r="G426" s="86">
        <v>12</v>
      </c>
      <c r="H426" s="86">
        <v>8.5</v>
      </c>
      <c r="I426" s="86">
        <v>15.5</v>
      </c>
      <c r="J426" s="86">
        <v>15.5</v>
      </c>
      <c r="K426" s="86"/>
      <c r="L426" s="86"/>
      <c r="M426" s="86"/>
      <c r="N426" s="86"/>
      <c r="O426" s="86"/>
      <c r="P426" s="86"/>
      <c r="Q426" s="86"/>
      <c r="R426" s="86"/>
      <c r="S426" s="86">
        <v>0.57999999999999996</v>
      </c>
      <c r="T426" s="86">
        <v>0.56000000000000005</v>
      </c>
      <c r="U426" s="86">
        <f>AVERAGE(S426:T426)</f>
        <v>0.57000000000000006</v>
      </c>
      <c r="V426" s="86">
        <v>0.64</v>
      </c>
      <c r="W426" s="86">
        <f t="shared" si="72"/>
        <v>1.806444843021042</v>
      </c>
      <c r="X426" s="86">
        <f t="shared" si="72"/>
        <v>2.6638998251829475</v>
      </c>
      <c r="Y426" s="86"/>
      <c r="Z426" s="86">
        <v>8</v>
      </c>
      <c r="AA426" s="86"/>
      <c r="AB426" s="86">
        <v>8</v>
      </c>
      <c r="AC426" s="86">
        <v>8</v>
      </c>
      <c r="AD426" s="86"/>
      <c r="AE426" s="86"/>
      <c r="AF426" s="86">
        <v>6</v>
      </c>
      <c r="AG426" s="86">
        <v>7</v>
      </c>
      <c r="AH426" s="86"/>
    </row>
    <row r="427" spans="1:34" x14ac:dyDescent="0.2">
      <c r="A427" s="87">
        <v>42585</v>
      </c>
      <c r="B427" s="86">
        <v>216</v>
      </c>
      <c r="C427" s="86" t="s">
        <v>1749</v>
      </c>
      <c r="D427" s="86" t="str">
        <f t="shared" si="66"/>
        <v>4</v>
      </c>
      <c r="E427" s="86" t="s">
        <v>1671</v>
      </c>
      <c r="F427" s="86" t="str">
        <f t="shared" si="67"/>
        <v>CT</v>
      </c>
      <c r="G427" s="86">
        <v>12</v>
      </c>
      <c r="H427" s="86">
        <v>8</v>
      </c>
      <c r="I427" s="86">
        <v>15.5</v>
      </c>
      <c r="J427" s="86">
        <v>13</v>
      </c>
      <c r="K427" s="86"/>
      <c r="L427" s="86"/>
      <c r="M427" s="86"/>
      <c r="N427" s="86"/>
      <c r="O427" s="86"/>
      <c r="P427" s="86"/>
      <c r="Q427" s="86"/>
      <c r="R427" s="86"/>
      <c r="S427" s="86">
        <v>0.56000000000000005</v>
      </c>
      <c r="T427" s="86">
        <v>0.56000000000000005</v>
      </c>
      <c r="U427" s="86">
        <f>AVERAGE(S427:T427)</f>
        <v>0.56000000000000005</v>
      </c>
      <c r="V427" s="86">
        <v>0.64</v>
      </c>
      <c r="W427" s="86">
        <f t="shared" si="72"/>
        <v>1.7023454502226976</v>
      </c>
      <c r="X427" s="86">
        <f t="shared" si="72"/>
        <v>2.6638998251829475</v>
      </c>
      <c r="Y427" s="86"/>
      <c r="Z427" s="86">
        <v>7</v>
      </c>
      <c r="AA427" s="86"/>
      <c r="AB427" s="86">
        <v>8</v>
      </c>
      <c r="AC427" s="86">
        <v>7</v>
      </c>
      <c r="AD427" s="86"/>
      <c r="AE427" s="86"/>
      <c r="AF427" s="86">
        <v>5</v>
      </c>
      <c r="AG427" s="86">
        <v>6</v>
      </c>
      <c r="AH427" s="86"/>
    </row>
    <row r="428" spans="1:34" x14ac:dyDescent="0.2">
      <c r="A428" s="87">
        <v>42595</v>
      </c>
      <c r="B428" s="86">
        <v>226</v>
      </c>
      <c r="C428" s="86" t="s">
        <v>1749</v>
      </c>
      <c r="D428" s="86" t="str">
        <f t="shared" si="66"/>
        <v>4</v>
      </c>
      <c r="E428" s="86" t="s">
        <v>1671</v>
      </c>
      <c r="F428" s="86" t="str">
        <f t="shared" si="67"/>
        <v>CT</v>
      </c>
      <c r="G428" s="86">
        <v>12</v>
      </c>
      <c r="H428" s="86">
        <v>8</v>
      </c>
      <c r="I428" s="86">
        <v>15.5</v>
      </c>
      <c r="J428" s="86">
        <v>9.5</v>
      </c>
      <c r="K428" s="86"/>
      <c r="L428" s="86"/>
      <c r="M428" s="86"/>
      <c r="N428" s="86"/>
      <c r="O428" s="86"/>
      <c r="P428" s="86"/>
      <c r="Q428" s="86"/>
      <c r="R428" s="86"/>
      <c r="S428" s="86">
        <v>0.6</v>
      </c>
      <c r="T428" s="86">
        <v>0.65</v>
      </c>
      <c r="U428" s="86">
        <f>AVERAGE(S428:T428)</f>
        <v>0.625</v>
      </c>
      <c r="V428" s="86">
        <v>0.64</v>
      </c>
      <c r="W428" s="86">
        <f t="shared" si="72"/>
        <v>2.4602430563382347</v>
      </c>
      <c r="X428" s="86">
        <f t="shared" si="72"/>
        <v>2.6638998251829475</v>
      </c>
      <c r="Y428" s="86"/>
      <c r="Z428" s="86">
        <v>6</v>
      </c>
      <c r="AA428" s="86"/>
      <c r="AB428" s="86">
        <v>8</v>
      </c>
      <c r="AC428" s="86">
        <v>5</v>
      </c>
      <c r="AD428" s="86"/>
      <c r="AE428" s="86"/>
      <c r="AF428" s="86">
        <v>4</v>
      </c>
      <c r="AG428" s="86">
        <v>5</v>
      </c>
      <c r="AH428" s="86"/>
    </row>
    <row r="429" spans="1:34" x14ac:dyDescent="0.2">
      <c r="A429" s="87">
        <v>42601</v>
      </c>
      <c r="B429" s="86">
        <v>232</v>
      </c>
      <c r="C429" s="86" t="s">
        <v>1749</v>
      </c>
      <c r="D429" s="86" t="str">
        <f t="shared" si="66"/>
        <v>4</v>
      </c>
      <c r="E429" s="86" t="s">
        <v>1671</v>
      </c>
      <c r="F429" s="86" t="str">
        <f t="shared" si="67"/>
        <v>CT</v>
      </c>
      <c r="G429" s="86">
        <v>12</v>
      </c>
      <c r="H429" s="86">
        <v>0</v>
      </c>
      <c r="I429" s="86">
        <v>15.5</v>
      </c>
      <c r="J429" s="86">
        <v>6</v>
      </c>
      <c r="K429" s="86"/>
      <c r="L429" s="86"/>
      <c r="M429" s="86"/>
      <c r="N429" s="86"/>
      <c r="O429" s="86"/>
      <c r="P429" s="86"/>
      <c r="Q429" s="86"/>
      <c r="R429" s="86"/>
      <c r="S429" s="86"/>
      <c r="T429" s="86"/>
      <c r="U429" s="86"/>
      <c r="V429" s="86"/>
      <c r="W429" s="86"/>
      <c r="X429" s="86"/>
      <c r="Y429" s="86"/>
      <c r="Z429" s="86">
        <v>7</v>
      </c>
      <c r="AA429" s="86"/>
      <c r="AB429" s="86">
        <v>8</v>
      </c>
      <c r="AC429" s="86">
        <v>5</v>
      </c>
      <c r="AD429" s="86"/>
      <c r="AE429" s="86"/>
      <c r="AF429" s="86">
        <v>6</v>
      </c>
      <c r="AG429" s="86">
        <v>7</v>
      </c>
      <c r="AH429" s="86"/>
    </row>
    <row r="430" spans="1:34" x14ac:dyDescent="0.2">
      <c r="A430" s="87">
        <v>42536</v>
      </c>
      <c r="B430" s="86">
        <v>167</v>
      </c>
      <c r="C430" s="86" t="s">
        <v>1757</v>
      </c>
      <c r="D430" s="86" t="str">
        <f t="shared" si="66"/>
        <v>4</v>
      </c>
      <c r="E430" s="86" t="s">
        <v>1671</v>
      </c>
      <c r="F430" s="86" t="str">
        <f t="shared" si="67"/>
        <v>FR</v>
      </c>
      <c r="G430" s="86">
        <v>11.5</v>
      </c>
      <c r="H430" s="86">
        <v>4</v>
      </c>
      <c r="I430" s="86">
        <v>9</v>
      </c>
      <c r="J430" s="86">
        <v>9</v>
      </c>
      <c r="K430" s="86">
        <v>2</v>
      </c>
      <c r="L430" s="86">
        <v>2</v>
      </c>
      <c r="M430" s="86"/>
      <c r="N430" s="86"/>
      <c r="O430" s="86"/>
      <c r="P430" s="86"/>
      <c r="Q430" s="86"/>
      <c r="R430" s="86"/>
      <c r="S430" s="86"/>
      <c r="T430" s="86"/>
      <c r="U430" s="86"/>
      <c r="V430" s="86"/>
      <c r="W430" s="86"/>
      <c r="X430" s="86"/>
      <c r="Y430" s="86"/>
      <c r="Z430" s="86"/>
      <c r="AA430" s="86"/>
      <c r="AB430" s="86"/>
      <c r="AC430" s="86"/>
      <c r="AD430" s="86"/>
      <c r="AE430" s="86"/>
      <c r="AF430" s="86"/>
      <c r="AG430" s="86"/>
      <c r="AH430" s="86"/>
    </row>
    <row r="431" spans="1:34" x14ac:dyDescent="0.2">
      <c r="A431" s="87">
        <v>42544</v>
      </c>
      <c r="B431" s="86">
        <v>175</v>
      </c>
      <c r="C431" s="86" t="s">
        <v>1757</v>
      </c>
      <c r="D431" s="86" t="str">
        <f t="shared" si="66"/>
        <v>4</v>
      </c>
      <c r="E431" s="86" t="s">
        <v>1671</v>
      </c>
      <c r="F431" s="86" t="str">
        <f t="shared" si="67"/>
        <v>FR</v>
      </c>
      <c r="G431" s="86">
        <v>11.5</v>
      </c>
      <c r="H431" s="86">
        <v>4</v>
      </c>
      <c r="I431" s="86">
        <v>9</v>
      </c>
      <c r="J431" s="86">
        <v>9</v>
      </c>
      <c r="K431" s="86">
        <v>3</v>
      </c>
      <c r="L431" s="86">
        <v>3</v>
      </c>
      <c r="M431" s="86"/>
      <c r="N431" s="86"/>
      <c r="O431" s="86"/>
      <c r="P431" s="86"/>
      <c r="Q431" s="86"/>
      <c r="R431" s="86"/>
      <c r="S431" s="86"/>
      <c r="T431" s="86"/>
      <c r="U431" s="86"/>
      <c r="V431" s="86"/>
      <c r="W431" s="86"/>
      <c r="X431" s="86"/>
      <c r="Y431" s="86"/>
      <c r="Z431" s="86"/>
      <c r="AA431" s="86"/>
      <c r="AB431" s="86"/>
      <c r="AC431" s="86"/>
      <c r="AD431" s="86"/>
      <c r="AE431" s="86"/>
      <c r="AF431" s="86"/>
      <c r="AG431" s="86"/>
      <c r="AH431" s="86"/>
    </row>
    <row r="432" spans="1:34" x14ac:dyDescent="0.2">
      <c r="A432" s="87">
        <v>42550</v>
      </c>
      <c r="B432" s="86">
        <v>181</v>
      </c>
      <c r="C432" s="86" t="s">
        <v>1757</v>
      </c>
      <c r="D432" s="86" t="str">
        <f t="shared" si="66"/>
        <v>4</v>
      </c>
      <c r="E432" s="86" t="s">
        <v>1671</v>
      </c>
      <c r="F432" s="86" t="str">
        <f t="shared" si="67"/>
        <v>FR</v>
      </c>
      <c r="G432" s="86">
        <v>11.5</v>
      </c>
      <c r="H432" s="86">
        <v>4</v>
      </c>
      <c r="I432" s="86">
        <v>11</v>
      </c>
      <c r="J432" s="86">
        <v>11</v>
      </c>
      <c r="K432" s="86">
        <v>6.5</v>
      </c>
      <c r="L432" s="86">
        <v>6.5</v>
      </c>
      <c r="M432" s="86"/>
      <c r="N432" s="86"/>
      <c r="O432" s="86"/>
      <c r="P432" s="86"/>
      <c r="Q432" s="86"/>
      <c r="R432" s="86"/>
      <c r="S432" s="86"/>
      <c r="T432" s="86"/>
      <c r="U432" s="86"/>
      <c r="V432" s="86"/>
      <c r="W432" s="86"/>
      <c r="X432" s="86"/>
      <c r="Y432" s="86"/>
      <c r="Z432" s="86">
        <v>10</v>
      </c>
      <c r="AA432" s="86"/>
      <c r="AB432" s="86">
        <v>10</v>
      </c>
      <c r="AC432" s="86">
        <v>10</v>
      </c>
      <c r="AD432" s="86"/>
      <c r="AE432" s="86"/>
      <c r="AF432" s="86">
        <v>10</v>
      </c>
      <c r="AG432" s="86">
        <v>10</v>
      </c>
      <c r="AH432" s="86"/>
    </row>
    <row r="433" spans="1:34" x14ac:dyDescent="0.2">
      <c r="A433" s="87">
        <v>42558</v>
      </c>
      <c r="B433" s="86">
        <v>189</v>
      </c>
      <c r="C433" s="86" t="s">
        <v>1757</v>
      </c>
      <c r="D433" s="86" t="str">
        <f t="shared" si="66"/>
        <v>4</v>
      </c>
      <c r="E433" s="86" t="s">
        <v>1671</v>
      </c>
      <c r="F433" s="86" t="str">
        <f t="shared" si="67"/>
        <v>FR</v>
      </c>
      <c r="G433" s="86">
        <v>11.5</v>
      </c>
      <c r="H433" s="86">
        <v>4</v>
      </c>
      <c r="I433" s="86">
        <v>14</v>
      </c>
      <c r="J433" s="86">
        <v>14</v>
      </c>
      <c r="K433" s="86">
        <v>6.5</v>
      </c>
      <c r="L433" s="86">
        <v>6.5</v>
      </c>
      <c r="M433" s="86"/>
      <c r="N433" s="86"/>
      <c r="O433" s="86"/>
      <c r="P433" s="86"/>
      <c r="Q433" s="86"/>
      <c r="R433" s="86"/>
      <c r="S433" s="86">
        <v>0.47</v>
      </c>
      <c r="T433" s="86">
        <v>0.57999999999999996</v>
      </c>
      <c r="U433" s="86">
        <f>AVERAGE(S433:T433)</f>
        <v>0.52499999999999991</v>
      </c>
      <c r="V433" s="86">
        <v>0.59</v>
      </c>
      <c r="W433" s="86">
        <f t="shared" ref="W433:X437" si="73">11.898*(U433^(3.3534))</f>
        <v>1.3710590905803735</v>
      </c>
      <c r="X433" s="86">
        <f t="shared" si="73"/>
        <v>2.0279119780664363</v>
      </c>
      <c r="Y433" s="86"/>
      <c r="Z433" s="86">
        <v>10</v>
      </c>
      <c r="AA433" s="86"/>
      <c r="AB433" s="86">
        <v>10</v>
      </c>
      <c r="AC433" s="86">
        <v>10</v>
      </c>
      <c r="AD433" s="86"/>
      <c r="AE433" s="86"/>
      <c r="AF433" s="86">
        <v>10</v>
      </c>
      <c r="AG433" s="86">
        <v>10</v>
      </c>
      <c r="AH433" s="86"/>
    </row>
    <row r="434" spans="1:34" x14ac:dyDescent="0.2">
      <c r="A434" s="87">
        <v>42569</v>
      </c>
      <c r="B434" s="86">
        <v>200</v>
      </c>
      <c r="C434" s="86" t="s">
        <v>1757</v>
      </c>
      <c r="D434" s="86" t="str">
        <f t="shared" si="66"/>
        <v>4</v>
      </c>
      <c r="E434" s="86" t="s">
        <v>1671</v>
      </c>
      <c r="F434" s="86" t="str">
        <f t="shared" si="67"/>
        <v>FR</v>
      </c>
      <c r="G434" s="86">
        <v>11.5</v>
      </c>
      <c r="H434" s="86">
        <v>4</v>
      </c>
      <c r="I434" s="86">
        <v>14</v>
      </c>
      <c r="J434" s="86">
        <v>14</v>
      </c>
      <c r="K434" s="86">
        <v>9</v>
      </c>
      <c r="L434" s="86">
        <v>9</v>
      </c>
      <c r="M434" s="86"/>
      <c r="N434" s="86"/>
      <c r="O434" s="86"/>
      <c r="P434" s="86"/>
      <c r="Q434" s="86"/>
      <c r="R434" s="86"/>
      <c r="S434" s="86">
        <v>0.57999999999999996</v>
      </c>
      <c r="T434" s="86">
        <v>0.57999999999999996</v>
      </c>
      <c r="U434" s="86">
        <f>AVERAGE(S434:T434)</f>
        <v>0.57999999999999996</v>
      </c>
      <c r="V434" s="86">
        <v>0.57999999999999996</v>
      </c>
      <c r="W434" s="86">
        <f t="shared" si="73"/>
        <v>1.9149321834042425</v>
      </c>
      <c r="X434" s="86">
        <f t="shared" si="73"/>
        <v>1.9149321834042425</v>
      </c>
      <c r="Y434" s="86"/>
      <c r="Z434" s="86">
        <v>9</v>
      </c>
      <c r="AA434" s="86"/>
      <c r="AB434" s="86">
        <v>8</v>
      </c>
      <c r="AC434" s="86">
        <v>8</v>
      </c>
      <c r="AD434" s="86"/>
      <c r="AE434" s="86"/>
      <c r="AF434" s="86">
        <v>8</v>
      </c>
      <c r="AG434" s="86">
        <v>7</v>
      </c>
      <c r="AH434" s="86"/>
    </row>
    <row r="435" spans="1:34" x14ac:dyDescent="0.2">
      <c r="A435" s="87">
        <v>42576</v>
      </c>
      <c r="B435" s="86">
        <v>207</v>
      </c>
      <c r="C435" s="86" t="s">
        <v>1757</v>
      </c>
      <c r="D435" s="86" t="str">
        <f t="shared" si="66"/>
        <v>4</v>
      </c>
      <c r="E435" s="86" t="s">
        <v>1671</v>
      </c>
      <c r="F435" s="86" t="str">
        <f t="shared" si="67"/>
        <v>FR</v>
      </c>
      <c r="G435" s="86">
        <v>11.5</v>
      </c>
      <c r="H435" s="86">
        <v>3.5</v>
      </c>
      <c r="I435" s="86">
        <v>14</v>
      </c>
      <c r="J435" s="86">
        <v>13.5</v>
      </c>
      <c r="K435" s="86">
        <v>9.5</v>
      </c>
      <c r="L435" s="86">
        <v>9.5</v>
      </c>
      <c r="M435" s="86"/>
      <c r="N435" s="86"/>
      <c r="O435" s="86"/>
      <c r="P435" s="86"/>
      <c r="Q435" s="86"/>
      <c r="R435" s="86"/>
      <c r="S435" s="86">
        <v>0.57999999999999996</v>
      </c>
      <c r="T435" s="86">
        <v>0.57999999999999996</v>
      </c>
      <c r="U435" s="86">
        <f>AVERAGE(S435:T435)</f>
        <v>0.57999999999999996</v>
      </c>
      <c r="V435" s="86">
        <v>0.57999999999999996</v>
      </c>
      <c r="W435" s="86">
        <f t="shared" si="73"/>
        <v>1.9149321834042425</v>
      </c>
      <c r="X435" s="86">
        <f t="shared" si="73"/>
        <v>1.9149321834042425</v>
      </c>
      <c r="Y435" s="86"/>
      <c r="Z435" s="86">
        <v>8</v>
      </c>
      <c r="AA435" s="86"/>
      <c r="AB435" s="86">
        <v>8</v>
      </c>
      <c r="AC435" s="86">
        <v>8</v>
      </c>
      <c r="AD435" s="86"/>
      <c r="AE435" s="86"/>
      <c r="AF435" s="86">
        <v>6</v>
      </c>
      <c r="AG435" s="86">
        <v>7</v>
      </c>
      <c r="AH435" s="86"/>
    </row>
    <row r="436" spans="1:34" x14ac:dyDescent="0.2">
      <c r="A436" s="87">
        <v>42585</v>
      </c>
      <c r="B436" s="86">
        <v>216</v>
      </c>
      <c r="C436" s="86" t="s">
        <v>1757</v>
      </c>
      <c r="D436" s="86" t="str">
        <f t="shared" si="66"/>
        <v>4</v>
      </c>
      <c r="E436" s="86" t="s">
        <v>1671</v>
      </c>
      <c r="F436" s="86" t="str">
        <f t="shared" si="67"/>
        <v>FR</v>
      </c>
      <c r="G436" s="86">
        <v>11.5</v>
      </c>
      <c r="H436" s="86">
        <v>2</v>
      </c>
      <c r="I436" s="86">
        <v>14</v>
      </c>
      <c r="J436" s="86">
        <v>13.5</v>
      </c>
      <c r="K436" s="86">
        <v>10.5</v>
      </c>
      <c r="L436" s="86">
        <v>10.5</v>
      </c>
      <c r="M436" s="86"/>
      <c r="N436" s="86"/>
      <c r="O436" s="86"/>
      <c r="P436" s="86"/>
      <c r="Q436" s="86"/>
      <c r="R436" s="86"/>
      <c r="S436" s="86">
        <v>0.56000000000000005</v>
      </c>
      <c r="T436" s="86">
        <v>0.55000000000000004</v>
      </c>
      <c r="U436" s="86">
        <f>AVERAGE(S436:T436)</f>
        <v>0.55500000000000005</v>
      </c>
      <c r="V436" s="86">
        <v>0.57999999999999996</v>
      </c>
      <c r="W436" s="86">
        <f t="shared" si="73"/>
        <v>1.6519087522607581</v>
      </c>
      <c r="X436" s="86">
        <f t="shared" si="73"/>
        <v>1.9149321834042425</v>
      </c>
      <c r="Y436" s="86"/>
      <c r="Z436" s="86">
        <v>7</v>
      </c>
      <c r="AA436" s="86"/>
      <c r="AB436" s="86">
        <v>7</v>
      </c>
      <c r="AC436" s="86">
        <v>7</v>
      </c>
      <c r="AD436" s="86"/>
      <c r="AE436" s="86"/>
      <c r="AF436" s="86">
        <v>4</v>
      </c>
      <c r="AG436" s="86">
        <v>6</v>
      </c>
      <c r="AH436" s="86"/>
    </row>
    <row r="437" spans="1:34" x14ac:dyDescent="0.2">
      <c r="A437" s="87">
        <v>42595</v>
      </c>
      <c r="B437" s="86">
        <v>226</v>
      </c>
      <c r="C437" s="86" t="s">
        <v>1757</v>
      </c>
      <c r="D437" s="86" t="str">
        <f t="shared" si="66"/>
        <v>4</v>
      </c>
      <c r="E437" s="86" t="s">
        <v>1671</v>
      </c>
      <c r="F437" s="86" t="str">
        <f t="shared" si="67"/>
        <v>FR</v>
      </c>
      <c r="G437" s="86">
        <v>11.5</v>
      </c>
      <c r="H437" s="86">
        <v>0</v>
      </c>
      <c r="I437" s="86">
        <v>14</v>
      </c>
      <c r="J437" s="86">
        <v>9.5</v>
      </c>
      <c r="K437" s="86">
        <v>10.5</v>
      </c>
      <c r="L437" s="86">
        <v>10.5</v>
      </c>
      <c r="M437" s="86"/>
      <c r="N437" s="86"/>
      <c r="O437" s="86"/>
      <c r="P437" s="86"/>
      <c r="Q437" s="86"/>
      <c r="R437" s="86"/>
      <c r="S437" s="86">
        <v>0.61</v>
      </c>
      <c r="T437" s="86">
        <v>0.61</v>
      </c>
      <c r="U437" s="86">
        <f>AVERAGE(S437:T437)</f>
        <v>0.61</v>
      </c>
      <c r="V437" s="86">
        <v>0.62</v>
      </c>
      <c r="W437" s="86">
        <f t="shared" si="73"/>
        <v>2.2677701437850253</v>
      </c>
      <c r="X437" s="86">
        <f t="shared" si="73"/>
        <v>2.3948606941358284</v>
      </c>
      <c r="Y437" s="86"/>
      <c r="Z437" s="86">
        <v>7</v>
      </c>
      <c r="AA437" s="86"/>
      <c r="AB437" s="86">
        <v>7</v>
      </c>
      <c r="AC437" s="86">
        <v>3</v>
      </c>
      <c r="AD437" s="86"/>
      <c r="AE437" s="86"/>
      <c r="AF437" s="86">
        <v>2</v>
      </c>
      <c r="AG437" s="86">
        <v>5</v>
      </c>
      <c r="AH437" s="86"/>
    </row>
    <row r="438" spans="1:34" x14ac:dyDescent="0.2">
      <c r="A438" s="87">
        <v>42601</v>
      </c>
      <c r="B438" s="86">
        <v>232</v>
      </c>
      <c r="C438" s="86" t="s">
        <v>1757</v>
      </c>
      <c r="D438" s="86" t="str">
        <f t="shared" si="66"/>
        <v>4</v>
      </c>
      <c r="E438" s="86" t="s">
        <v>1671</v>
      </c>
      <c r="F438" s="86" t="str">
        <f t="shared" si="67"/>
        <v>FR</v>
      </c>
      <c r="G438" s="86"/>
      <c r="H438" s="86"/>
      <c r="I438" s="86">
        <v>14</v>
      </c>
      <c r="J438" s="86">
        <v>7</v>
      </c>
      <c r="K438" s="86">
        <v>10.5</v>
      </c>
      <c r="L438" s="86">
        <v>9.5</v>
      </c>
      <c r="M438" s="86">
        <v>2</v>
      </c>
      <c r="N438" s="86">
        <v>2</v>
      </c>
      <c r="O438" s="86"/>
      <c r="P438" s="86"/>
      <c r="Q438" s="86"/>
      <c r="R438" s="86"/>
      <c r="S438" s="86"/>
      <c r="T438" s="86"/>
      <c r="U438" s="86"/>
      <c r="V438" s="86"/>
      <c r="W438" s="86"/>
      <c r="X438" s="86"/>
      <c r="Y438" s="86"/>
      <c r="Z438" s="86">
        <v>8</v>
      </c>
      <c r="AA438" s="86"/>
      <c r="AB438" s="86">
        <v>8</v>
      </c>
      <c r="AC438" s="86">
        <v>2</v>
      </c>
      <c r="AD438" s="86"/>
      <c r="AE438" s="86"/>
      <c r="AF438" s="86">
        <v>1</v>
      </c>
      <c r="AG438" s="86">
        <v>6</v>
      </c>
      <c r="AH438" s="86"/>
    </row>
    <row r="439" spans="1:34" x14ac:dyDescent="0.2">
      <c r="A439" s="87">
        <v>42536</v>
      </c>
      <c r="B439" s="86">
        <v>167</v>
      </c>
      <c r="C439" s="86" t="s">
        <v>1750</v>
      </c>
      <c r="D439" s="86" t="str">
        <f t="shared" si="66"/>
        <v>4</v>
      </c>
      <c r="E439" s="86" t="s">
        <v>1671</v>
      </c>
      <c r="F439" s="86" t="str">
        <f t="shared" si="67"/>
        <v>SH</v>
      </c>
      <c r="G439" s="86">
        <v>3</v>
      </c>
      <c r="H439" s="86">
        <v>1.5</v>
      </c>
      <c r="I439" s="86">
        <v>6</v>
      </c>
      <c r="J439" s="86">
        <v>5.5</v>
      </c>
      <c r="K439" s="86">
        <v>5.5</v>
      </c>
      <c r="L439" s="86">
        <v>5.5</v>
      </c>
      <c r="M439" s="86"/>
      <c r="N439" s="86"/>
      <c r="O439" s="86"/>
      <c r="P439" s="86"/>
      <c r="Q439" s="86"/>
      <c r="R439" s="86"/>
      <c r="S439" s="86"/>
      <c r="T439" s="86"/>
      <c r="U439" s="86"/>
      <c r="V439" s="86"/>
      <c r="W439" s="86"/>
      <c r="X439" s="86"/>
      <c r="Y439" s="86"/>
      <c r="Z439" s="86"/>
      <c r="AA439" s="86"/>
      <c r="AB439" s="86"/>
      <c r="AC439" s="86"/>
      <c r="AD439" s="86"/>
      <c r="AE439" s="86"/>
      <c r="AF439" s="86"/>
      <c r="AG439" s="86"/>
      <c r="AH439" s="86"/>
    </row>
    <row r="440" spans="1:34" x14ac:dyDescent="0.2">
      <c r="A440" s="87">
        <v>42544</v>
      </c>
      <c r="B440" s="86">
        <v>175</v>
      </c>
      <c r="C440" s="86" t="s">
        <v>1750</v>
      </c>
      <c r="D440" s="86" t="str">
        <f t="shared" si="66"/>
        <v>4</v>
      </c>
      <c r="E440" s="86" t="s">
        <v>1671</v>
      </c>
      <c r="F440" s="86" t="str">
        <f t="shared" si="67"/>
        <v>SH</v>
      </c>
      <c r="G440" s="86">
        <v>3</v>
      </c>
      <c r="H440" s="86">
        <v>1.5</v>
      </c>
      <c r="I440" s="86">
        <v>6</v>
      </c>
      <c r="J440" s="86">
        <v>5.5</v>
      </c>
      <c r="K440" s="86">
        <v>6</v>
      </c>
      <c r="L440" s="86">
        <v>6</v>
      </c>
      <c r="M440" s="86"/>
      <c r="N440" s="86"/>
      <c r="O440" s="86"/>
      <c r="P440" s="86"/>
      <c r="Q440" s="86"/>
      <c r="R440" s="86"/>
      <c r="S440" s="86"/>
      <c r="T440" s="86"/>
      <c r="U440" s="86"/>
      <c r="V440" s="86"/>
      <c r="W440" s="86"/>
      <c r="X440" s="86"/>
      <c r="Y440" s="86"/>
      <c r="Z440" s="86"/>
      <c r="AA440" s="86"/>
      <c r="AB440" s="86"/>
      <c r="AC440" s="86"/>
      <c r="AD440" s="86"/>
      <c r="AE440" s="86"/>
      <c r="AF440" s="86"/>
      <c r="AG440" s="86"/>
      <c r="AH440" s="86"/>
    </row>
    <row r="441" spans="1:34" x14ac:dyDescent="0.2">
      <c r="A441" s="87">
        <v>42550</v>
      </c>
      <c r="B441" s="86">
        <v>181</v>
      </c>
      <c r="C441" s="86" t="s">
        <v>1750</v>
      </c>
      <c r="D441" s="86" t="str">
        <f t="shared" si="66"/>
        <v>4</v>
      </c>
      <c r="E441" s="86" t="s">
        <v>1671</v>
      </c>
      <c r="F441" s="86" t="str">
        <f t="shared" si="67"/>
        <v>SH</v>
      </c>
      <c r="G441" s="86">
        <v>3</v>
      </c>
      <c r="H441" s="86">
        <v>1.5</v>
      </c>
      <c r="I441" s="86">
        <v>6</v>
      </c>
      <c r="J441" s="86">
        <v>5.5</v>
      </c>
      <c r="K441" s="86">
        <v>8</v>
      </c>
      <c r="L441" s="86">
        <v>8</v>
      </c>
      <c r="M441" s="86"/>
      <c r="N441" s="86"/>
      <c r="O441" s="86"/>
      <c r="P441" s="86"/>
      <c r="Q441" s="86"/>
      <c r="R441" s="86"/>
      <c r="S441" s="86"/>
      <c r="T441" s="86"/>
      <c r="U441" s="86"/>
      <c r="V441" s="86"/>
      <c r="W441" s="86"/>
      <c r="X441" s="86"/>
      <c r="Y441" s="86"/>
      <c r="Z441" s="86">
        <v>10</v>
      </c>
      <c r="AA441" s="86"/>
      <c r="AB441" s="86">
        <v>10</v>
      </c>
      <c r="AC441" s="86">
        <v>10</v>
      </c>
      <c r="AD441" s="86"/>
      <c r="AE441" s="86"/>
      <c r="AF441" s="86">
        <v>10</v>
      </c>
      <c r="AG441" s="86">
        <v>10</v>
      </c>
      <c r="AH441" s="86"/>
    </row>
    <row r="442" spans="1:34" x14ac:dyDescent="0.2">
      <c r="A442" s="87">
        <v>42558</v>
      </c>
      <c r="B442" s="86">
        <v>189</v>
      </c>
      <c r="C442" s="86" t="s">
        <v>1750</v>
      </c>
      <c r="D442" s="86" t="str">
        <f t="shared" si="66"/>
        <v>4</v>
      </c>
      <c r="E442" s="86" t="s">
        <v>1671</v>
      </c>
      <c r="F442" s="86" t="str">
        <f t="shared" si="67"/>
        <v>SH</v>
      </c>
      <c r="G442" s="86">
        <v>3</v>
      </c>
      <c r="H442" s="86">
        <v>1.5</v>
      </c>
      <c r="I442" s="86">
        <v>6</v>
      </c>
      <c r="J442" s="86">
        <v>5.5</v>
      </c>
      <c r="K442" s="86">
        <v>11.5</v>
      </c>
      <c r="L442" s="86">
        <v>11.5</v>
      </c>
      <c r="M442" s="86">
        <v>2.5</v>
      </c>
      <c r="N442" s="86">
        <v>2.5</v>
      </c>
      <c r="O442" s="86"/>
      <c r="P442" s="86"/>
      <c r="Q442" s="86"/>
      <c r="R442" s="86"/>
      <c r="S442" s="86">
        <v>0.46</v>
      </c>
      <c r="T442" s="86">
        <v>0.56000000000000005</v>
      </c>
      <c r="U442" s="86">
        <f>AVERAGE(S442:T442)</f>
        <v>0.51</v>
      </c>
      <c r="V442" s="86">
        <v>0.55000000000000004</v>
      </c>
      <c r="W442" s="86">
        <f t="shared" ref="W442:X446" si="74">11.898*(U442^(3.3534))</f>
        <v>1.2440556074631184</v>
      </c>
      <c r="X442" s="86">
        <f t="shared" si="74"/>
        <v>1.6025301443006683</v>
      </c>
      <c r="Y442" s="86"/>
      <c r="Z442" s="86">
        <v>10</v>
      </c>
      <c r="AA442" s="86"/>
      <c r="AB442" s="86">
        <v>10</v>
      </c>
      <c r="AC442" s="86">
        <v>10</v>
      </c>
      <c r="AD442" s="86"/>
      <c r="AE442" s="86"/>
      <c r="AF442" s="86">
        <v>8</v>
      </c>
      <c r="AG442" s="86">
        <v>10</v>
      </c>
      <c r="AH442" s="86"/>
    </row>
    <row r="443" spans="1:34" x14ac:dyDescent="0.2">
      <c r="A443" s="87">
        <v>42569</v>
      </c>
      <c r="B443" s="86">
        <v>200</v>
      </c>
      <c r="C443" s="86" t="s">
        <v>1750</v>
      </c>
      <c r="D443" s="86" t="str">
        <f t="shared" si="66"/>
        <v>4</v>
      </c>
      <c r="E443" s="86" t="s">
        <v>1671</v>
      </c>
      <c r="F443" s="86" t="str">
        <f t="shared" si="67"/>
        <v>SH</v>
      </c>
      <c r="G443" s="86">
        <v>3</v>
      </c>
      <c r="H443" s="86">
        <v>1.5</v>
      </c>
      <c r="I443" s="86">
        <v>6</v>
      </c>
      <c r="J443" s="86">
        <v>5.5</v>
      </c>
      <c r="K443" s="86">
        <v>11.5</v>
      </c>
      <c r="L443" s="86">
        <v>11.5</v>
      </c>
      <c r="M443" s="86">
        <v>5</v>
      </c>
      <c r="N443" s="86">
        <v>5</v>
      </c>
      <c r="O443" s="86"/>
      <c r="P443" s="86"/>
      <c r="Q443" s="86"/>
      <c r="R443" s="86"/>
      <c r="S443" s="86">
        <v>0.52</v>
      </c>
      <c r="T443" s="86">
        <v>0.51</v>
      </c>
      <c r="U443" s="86">
        <f>AVERAGE(S443:T443)</f>
        <v>0.51500000000000001</v>
      </c>
      <c r="V443" s="86">
        <v>0.56999999999999995</v>
      </c>
      <c r="W443" s="86">
        <f t="shared" si="74"/>
        <v>1.2854296891723416</v>
      </c>
      <c r="X443" s="86">
        <f t="shared" si="74"/>
        <v>1.8064448430210411</v>
      </c>
      <c r="Y443" s="86"/>
      <c r="Z443" s="86">
        <v>9</v>
      </c>
      <c r="AA443" s="86"/>
      <c r="AB443" s="86">
        <v>8</v>
      </c>
      <c r="AC443" s="86">
        <v>8</v>
      </c>
      <c r="AD443" s="86"/>
      <c r="AE443" s="86"/>
      <c r="AF443" s="86">
        <v>8</v>
      </c>
      <c r="AG443" s="86">
        <v>7</v>
      </c>
      <c r="AH443" s="86"/>
    </row>
    <row r="444" spans="1:34" x14ac:dyDescent="0.2">
      <c r="A444" s="87">
        <v>42576</v>
      </c>
      <c r="B444" s="86">
        <v>207</v>
      </c>
      <c r="C444" s="86" t="s">
        <v>1750</v>
      </c>
      <c r="D444" s="86" t="str">
        <f t="shared" si="66"/>
        <v>4</v>
      </c>
      <c r="E444" s="86" t="s">
        <v>1671</v>
      </c>
      <c r="F444" s="86" t="str">
        <f t="shared" si="67"/>
        <v>SH</v>
      </c>
      <c r="G444" s="86">
        <v>3</v>
      </c>
      <c r="H444" s="86">
        <v>1.5</v>
      </c>
      <c r="I444" s="86">
        <v>6</v>
      </c>
      <c r="J444" s="86">
        <v>5.5</v>
      </c>
      <c r="K444" s="86">
        <v>11.5</v>
      </c>
      <c r="L444" s="86">
        <v>11</v>
      </c>
      <c r="M444" s="86">
        <v>5</v>
      </c>
      <c r="N444" s="86">
        <v>5</v>
      </c>
      <c r="O444" s="86"/>
      <c r="P444" s="86"/>
      <c r="Q444" s="86"/>
      <c r="R444" s="86"/>
      <c r="S444" s="86">
        <v>0.52</v>
      </c>
      <c r="T444" s="86">
        <v>0.53</v>
      </c>
      <c r="U444" s="86">
        <f>AVERAGE(S444:T444)</f>
        <v>0.52500000000000002</v>
      </c>
      <c r="V444" s="86">
        <v>0.55000000000000004</v>
      </c>
      <c r="W444" s="86">
        <f t="shared" si="74"/>
        <v>1.3710590905803748</v>
      </c>
      <c r="X444" s="86">
        <f t="shared" si="74"/>
        <v>1.6025301443006683</v>
      </c>
      <c r="Y444" s="86"/>
      <c r="Z444" s="86">
        <v>8</v>
      </c>
      <c r="AA444" s="86"/>
      <c r="AB444" s="86">
        <v>7</v>
      </c>
      <c r="AC444" s="86">
        <v>8</v>
      </c>
      <c r="AD444" s="86"/>
      <c r="AE444" s="86"/>
      <c r="AF444" s="86">
        <v>7</v>
      </c>
      <c r="AG444" s="86">
        <v>7</v>
      </c>
      <c r="AH444" s="86"/>
    </row>
    <row r="445" spans="1:34" x14ac:dyDescent="0.2">
      <c r="A445" s="87">
        <v>42585</v>
      </c>
      <c r="B445" s="86">
        <v>216</v>
      </c>
      <c r="C445" s="86" t="s">
        <v>1750</v>
      </c>
      <c r="D445" s="86" t="str">
        <f t="shared" si="66"/>
        <v>4</v>
      </c>
      <c r="E445" s="86" t="s">
        <v>1671</v>
      </c>
      <c r="F445" s="86" t="str">
        <f t="shared" si="67"/>
        <v>SH</v>
      </c>
      <c r="G445" s="86">
        <v>3</v>
      </c>
      <c r="H445" s="86">
        <v>1.5</v>
      </c>
      <c r="I445" s="86">
        <v>6</v>
      </c>
      <c r="J445" s="86">
        <v>4</v>
      </c>
      <c r="K445" s="86">
        <v>11.5</v>
      </c>
      <c r="L445" s="86">
        <v>9.5</v>
      </c>
      <c r="M445" s="86">
        <v>6.5</v>
      </c>
      <c r="N445" s="86">
        <v>6.5</v>
      </c>
      <c r="O445" s="86"/>
      <c r="P445" s="86"/>
      <c r="Q445" s="86"/>
      <c r="R445" s="86"/>
      <c r="S445" s="86">
        <v>0.53</v>
      </c>
      <c r="T445" s="86">
        <v>0.53</v>
      </c>
      <c r="U445" s="86">
        <f>AVERAGE(S445:T445)</f>
        <v>0.53</v>
      </c>
      <c r="V445" s="86">
        <v>0.56999999999999995</v>
      </c>
      <c r="W445" s="86">
        <f t="shared" si="74"/>
        <v>1.4153396250219665</v>
      </c>
      <c r="X445" s="86">
        <f t="shared" si="74"/>
        <v>1.8064448430210411</v>
      </c>
      <c r="Y445" s="86"/>
      <c r="Z445" s="86">
        <v>7</v>
      </c>
      <c r="AA445" s="86"/>
      <c r="AB445" s="86">
        <v>6</v>
      </c>
      <c r="AC445" s="86">
        <v>7</v>
      </c>
      <c r="AD445" s="86"/>
      <c r="AE445" s="86"/>
      <c r="AF445" s="86">
        <v>5</v>
      </c>
      <c r="AG445" s="86">
        <v>6</v>
      </c>
      <c r="AH445" s="86"/>
    </row>
    <row r="446" spans="1:34" x14ac:dyDescent="0.2">
      <c r="A446" s="87">
        <v>42595</v>
      </c>
      <c r="B446" s="86">
        <v>226</v>
      </c>
      <c r="C446" s="86" t="s">
        <v>1750</v>
      </c>
      <c r="D446" s="86" t="str">
        <f t="shared" si="66"/>
        <v>4</v>
      </c>
      <c r="E446" s="86" t="s">
        <v>1671</v>
      </c>
      <c r="F446" s="86" t="str">
        <f t="shared" si="67"/>
        <v>SH</v>
      </c>
      <c r="G446" s="86">
        <v>3</v>
      </c>
      <c r="H446" s="86">
        <v>0</v>
      </c>
      <c r="I446" s="86">
        <v>6</v>
      </c>
      <c r="J446" s="86">
        <v>2</v>
      </c>
      <c r="K446" s="86">
        <v>11.5</v>
      </c>
      <c r="L446" s="86">
        <v>8.5</v>
      </c>
      <c r="M446" s="86">
        <v>6.5</v>
      </c>
      <c r="N446" s="86">
        <v>6.5</v>
      </c>
      <c r="O446" s="86">
        <v>1.5</v>
      </c>
      <c r="P446" s="86">
        <v>1.5</v>
      </c>
      <c r="Q446" s="86"/>
      <c r="R446" s="86"/>
      <c r="S446" s="86">
        <v>0.6</v>
      </c>
      <c r="T446" s="86">
        <v>0.59</v>
      </c>
      <c r="U446" s="86">
        <f>AVERAGE(S446:T446)</f>
        <v>0.59499999999999997</v>
      </c>
      <c r="V446" s="86">
        <v>0.6</v>
      </c>
      <c r="W446" s="86">
        <f t="shared" si="74"/>
        <v>2.0861193789485584</v>
      </c>
      <c r="X446" s="86">
        <f t="shared" si="74"/>
        <v>2.14548937246242</v>
      </c>
      <c r="Y446" s="86"/>
      <c r="Z446" s="86">
        <v>7</v>
      </c>
      <c r="AA446" s="86"/>
      <c r="AB446" s="86">
        <v>6</v>
      </c>
      <c r="AC446" s="86">
        <v>5</v>
      </c>
      <c r="AD446" s="86"/>
      <c r="AE446" s="86"/>
      <c r="AF446" s="86">
        <v>3</v>
      </c>
      <c r="AG446" s="86">
        <v>4</v>
      </c>
      <c r="AH446" s="86"/>
    </row>
    <row r="447" spans="1:34" x14ac:dyDescent="0.2">
      <c r="A447" s="87">
        <v>42601</v>
      </c>
      <c r="B447" s="86">
        <v>232</v>
      </c>
      <c r="C447" s="86" t="s">
        <v>1750</v>
      </c>
      <c r="D447" s="86" t="str">
        <f t="shared" si="66"/>
        <v>4</v>
      </c>
      <c r="E447" s="86" t="s">
        <v>1671</v>
      </c>
      <c r="F447" s="86" t="str">
        <f t="shared" si="67"/>
        <v>SH</v>
      </c>
      <c r="G447" s="86"/>
      <c r="H447" s="86"/>
      <c r="I447" s="86">
        <v>6</v>
      </c>
      <c r="J447" s="86">
        <v>1</v>
      </c>
      <c r="K447" s="86">
        <v>11.5</v>
      </c>
      <c r="L447" s="86">
        <v>7</v>
      </c>
      <c r="M447" s="86">
        <v>6.5</v>
      </c>
      <c r="N447" s="86">
        <v>6.5</v>
      </c>
      <c r="O447" s="86">
        <v>2</v>
      </c>
      <c r="P447" s="86">
        <v>2</v>
      </c>
      <c r="Q447" s="86"/>
      <c r="R447" s="86"/>
      <c r="S447" s="86"/>
      <c r="T447" s="86"/>
      <c r="U447" s="86"/>
      <c r="V447" s="86"/>
      <c r="W447" s="86"/>
      <c r="X447" s="86"/>
      <c r="Y447" s="86"/>
      <c r="Z447" s="86">
        <v>8</v>
      </c>
      <c r="AA447" s="86"/>
      <c r="AB447" s="86">
        <v>7</v>
      </c>
      <c r="AC447" s="86">
        <v>4</v>
      </c>
      <c r="AD447" s="86"/>
      <c r="AE447" s="86"/>
      <c r="AF447" s="86">
        <v>4</v>
      </c>
      <c r="AG447" s="86">
        <v>6</v>
      </c>
      <c r="AH447" s="86"/>
    </row>
    <row r="448" spans="1:34" x14ac:dyDescent="0.2">
      <c r="A448" s="87">
        <v>42536</v>
      </c>
      <c r="B448" s="86">
        <v>167</v>
      </c>
      <c r="C448" s="86" t="s">
        <v>1751</v>
      </c>
      <c r="D448" s="86" t="str">
        <f t="shared" si="66"/>
        <v>5</v>
      </c>
      <c r="E448" s="86" t="s">
        <v>1671</v>
      </c>
      <c r="F448" s="86" t="str">
        <f t="shared" si="67"/>
        <v>CL</v>
      </c>
      <c r="G448" s="86">
        <v>14</v>
      </c>
      <c r="H448" s="86">
        <v>6</v>
      </c>
      <c r="I448" s="86">
        <v>9</v>
      </c>
      <c r="J448" s="86">
        <v>9</v>
      </c>
      <c r="K448" s="86">
        <v>4</v>
      </c>
      <c r="L448" s="86">
        <v>4</v>
      </c>
      <c r="M448" s="86"/>
      <c r="N448" s="86"/>
      <c r="O448" s="86"/>
      <c r="P448" s="86"/>
      <c r="Q448" s="86"/>
      <c r="R448" s="86"/>
      <c r="S448" s="86"/>
      <c r="T448" s="86"/>
      <c r="U448" s="86"/>
      <c r="V448" s="86"/>
      <c r="W448" s="86"/>
      <c r="X448" s="86"/>
      <c r="Y448" s="86"/>
      <c r="Z448" s="86"/>
      <c r="AA448" s="86"/>
      <c r="AB448" s="86"/>
      <c r="AC448" s="86"/>
      <c r="AD448" s="86"/>
      <c r="AE448" s="86"/>
      <c r="AF448" s="86"/>
      <c r="AG448" s="86"/>
      <c r="AH448" s="86"/>
    </row>
    <row r="449" spans="1:34" x14ac:dyDescent="0.2">
      <c r="A449" s="87">
        <v>42544</v>
      </c>
      <c r="B449" s="86">
        <v>175</v>
      </c>
      <c r="C449" s="86" t="s">
        <v>1751</v>
      </c>
      <c r="D449" s="86" t="str">
        <f t="shared" si="66"/>
        <v>5</v>
      </c>
      <c r="E449" s="86" t="s">
        <v>1671</v>
      </c>
      <c r="F449" s="86" t="str">
        <f t="shared" si="67"/>
        <v>CL</v>
      </c>
      <c r="G449" s="86">
        <v>14</v>
      </c>
      <c r="H449" s="86">
        <v>6</v>
      </c>
      <c r="I449" s="86">
        <v>9</v>
      </c>
      <c r="J449" s="86">
        <v>9</v>
      </c>
      <c r="K449" s="86">
        <v>6</v>
      </c>
      <c r="L449" s="86">
        <v>6</v>
      </c>
      <c r="M449" s="86"/>
      <c r="N449" s="86"/>
      <c r="O449" s="86"/>
      <c r="P449" s="86"/>
      <c r="Q449" s="86"/>
      <c r="R449" s="86"/>
      <c r="S449" s="86"/>
      <c r="T449" s="86"/>
      <c r="U449" s="86"/>
      <c r="V449" s="86"/>
      <c r="W449" s="86"/>
      <c r="X449" s="86"/>
      <c r="Y449" s="86"/>
      <c r="Z449" s="86"/>
      <c r="AA449" s="86"/>
      <c r="AB449" s="86"/>
      <c r="AC449" s="86"/>
      <c r="AD449" s="86"/>
      <c r="AE449" s="86"/>
      <c r="AF449" s="86"/>
      <c r="AG449" s="86"/>
      <c r="AH449" s="86"/>
    </row>
    <row r="450" spans="1:34" x14ac:dyDescent="0.2">
      <c r="A450" s="87">
        <v>42550</v>
      </c>
      <c r="B450" s="86">
        <v>181</v>
      </c>
      <c r="C450" s="86" t="s">
        <v>1751</v>
      </c>
      <c r="D450" s="86" t="str">
        <f t="shared" si="66"/>
        <v>5</v>
      </c>
      <c r="E450" s="86" t="s">
        <v>1671</v>
      </c>
      <c r="F450" s="86" t="str">
        <f t="shared" si="67"/>
        <v>CL</v>
      </c>
      <c r="G450" s="86">
        <v>14</v>
      </c>
      <c r="H450" s="86">
        <v>6</v>
      </c>
      <c r="I450" s="86">
        <v>10</v>
      </c>
      <c r="J450" s="86">
        <v>10</v>
      </c>
      <c r="K450" s="86">
        <v>9</v>
      </c>
      <c r="L450" s="86">
        <v>9</v>
      </c>
      <c r="M450" s="86"/>
      <c r="N450" s="86"/>
      <c r="O450" s="86"/>
      <c r="P450" s="86"/>
      <c r="Q450" s="86"/>
      <c r="R450" s="86"/>
      <c r="S450" s="86"/>
      <c r="T450" s="86"/>
      <c r="U450" s="86"/>
      <c r="V450" s="86"/>
      <c r="W450" s="86"/>
      <c r="X450" s="86"/>
      <c r="Y450" s="86"/>
      <c r="Z450" s="86">
        <v>10</v>
      </c>
      <c r="AA450" s="86"/>
      <c r="AB450" s="86">
        <v>10</v>
      </c>
      <c r="AC450" s="86">
        <v>10</v>
      </c>
      <c r="AD450" s="86"/>
      <c r="AE450" s="86"/>
      <c r="AF450" s="86">
        <v>10</v>
      </c>
      <c r="AG450" s="86">
        <v>10</v>
      </c>
      <c r="AH450" s="86">
        <v>10</v>
      </c>
    </row>
    <row r="451" spans="1:34" x14ac:dyDescent="0.2">
      <c r="A451" s="87">
        <v>42558</v>
      </c>
      <c r="B451" s="86">
        <v>189</v>
      </c>
      <c r="C451" s="86" t="s">
        <v>1751</v>
      </c>
      <c r="D451" s="86" t="str">
        <f t="shared" si="66"/>
        <v>5</v>
      </c>
      <c r="E451" s="86" t="s">
        <v>1671</v>
      </c>
      <c r="F451" s="86" t="str">
        <f t="shared" si="67"/>
        <v>CL</v>
      </c>
      <c r="G451" s="86">
        <v>14</v>
      </c>
      <c r="H451" s="86">
        <v>4</v>
      </c>
      <c r="I451" s="86">
        <v>13</v>
      </c>
      <c r="J451" s="86">
        <v>12.5</v>
      </c>
      <c r="K451" s="86">
        <v>13</v>
      </c>
      <c r="L451" s="86">
        <v>13</v>
      </c>
      <c r="M451" s="86"/>
      <c r="N451" s="86"/>
      <c r="O451" s="86"/>
      <c r="P451" s="86"/>
      <c r="Q451" s="86"/>
      <c r="R451" s="86"/>
      <c r="S451" s="86">
        <v>0.43</v>
      </c>
      <c r="T451" s="86">
        <v>0.51</v>
      </c>
      <c r="U451" s="86">
        <f>AVERAGE(S451:T451)</f>
        <v>0.47</v>
      </c>
      <c r="V451" s="86">
        <v>0.51</v>
      </c>
      <c r="W451" s="86">
        <f t="shared" ref="W451:X455" si="75">11.898*(U451^(3.3534))</f>
        <v>0.94599081871535851</v>
      </c>
      <c r="X451" s="86">
        <f t="shared" si="75"/>
        <v>1.2440556074631184</v>
      </c>
      <c r="Y451" s="86"/>
      <c r="Z451" s="86">
        <v>10</v>
      </c>
      <c r="AA451" s="86"/>
      <c r="AB451" s="86">
        <v>10</v>
      </c>
      <c r="AC451" s="86">
        <v>10</v>
      </c>
      <c r="AD451" s="86"/>
      <c r="AE451" s="86"/>
      <c r="AF451" s="86">
        <v>10</v>
      </c>
      <c r="AG451" s="86">
        <v>10</v>
      </c>
      <c r="AH451" s="86">
        <v>10</v>
      </c>
    </row>
    <row r="452" spans="1:34" x14ac:dyDescent="0.2">
      <c r="A452" s="87">
        <v>42569</v>
      </c>
      <c r="B452" s="86">
        <v>200</v>
      </c>
      <c r="C452" s="86" t="s">
        <v>1751</v>
      </c>
      <c r="D452" s="86" t="str">
        <f t="shared" ref="D452:D483" si="76">LEFT(C452,1)</f>
        <v>5</v>
      </c>
      <c r="E452" s="86" t="s">
        <v>1671</v>
      </c>
      <c r="F452" s="86" t="str">
        <f t="shared" ref="F452:F483" si="77">RIGHT(C452,2)</f>
        <v>CL</v>
      </c>
      <c r="G452" s="86">
        <v>14</v>
      </c>
      <c r="H452" s="86">
        <v>4</v>
      </c>
      <c r="I452" s="86">
        <v>13</v>
      </c>
      <c r="J452" s="86">
        <v>12.5</v>
      </c>
      <c r="K452" s="86">
        <v>15.5</v>
      </c>
      <c r="L452" s="86">
        <v>15.5</v>
      </c>
      <c r="M452" s="86">
        <v>2</v>
      </c>
      <c r="N452" s="86">
        <v>2</v>
      </c>
      <c r="O452" s="86"/>
      <c r="P452" s="86"/>
      <c r="Q452" s="86"/>
      <c r="R452" s="86"/>
      <c r="S452" s="86">
        <v>0.55000000000000004</v>
      </c>
      <c r="T452" s="86">
        <v>0.54</v>
      </c>
      <c r="U452" s="86">
        <f>AVERAGE(S452:T452)</f>
        <v>0.54500000000000004</v>
      </c>
      <c r="V452" s="86">
        <v>0.57999999999999996</v>
      </c>
      <c r="W452" s="86">
        <f t="shared" si="75"/>
        <v>1.5541967459091761</v>
      </c>
      <c r="X452" s="86">
        <f t="shared" si="75"/>
        <v>1.9149321834042425</v>
      </c>
      <c r="Y452" s="86"/>
      <c r="Z452" s="86">
        <v>9</v>
      </c>
      <c r="AA452" s="86"/>
      <c r="AB452" s="86">
        <v>8</v>
      </c>
      <c r="AC452" s="86">
        <v>7</v>
      </c>
      <c r="AD452" s="86"/>
      <c r="AE452" s="86"/>
      <c r="AF452" s="86">
        <v>8</v>
      </c>
      <c r="AG452" s="86">
        <v>7</v>
      </c>
      <c r="AH452" s="86">
        <v>7</v>
      </c>
    </row>
    <row r="453" spans="1:34" x14ac:dyDescent="0.2">
      <c r="A453" s="87">
        <v>42576</v>
      </c>
      <c r="B453" s="86">
        <v>207</v>
      </c>
      <c r="C453" s="86" t="s">
        <v>1751</v>
      </c>
      <c r="D453" s="86" t="str">
        <f t="shared" si="76"/>
        <v>5</v>
      </c>
      <c r="E453" s="86" t="s">
        <v>1671</v>
      </c>
      <c r="F453" s="86" t="str">
        <f t="shared" si="77"/>
        <v>CL</v>
      </c>
      <c r="G453" s="86">
        <v>14</v>
      </c>
      <c r="H453" s="86">
        <v>4</v>
      </c>
      <c r="I453" s="86">
        <v>13</v>
      </c>
      <c r="J453" s="86">
        <v>11.5</v>
      </c>
      <c r="K453" s="86">
        <v>15.5</v>
      </c>
      <c r="L453" s="86">
        <v>15.5</v>
      </c>
      <c r="M453" s="86">
        <v>4</v>
      </c>
      <c r="N453" s="86">
        <v>4</v>
      </c>
      <c r="O453" s="86"/>
      <c r="P453" s="86"/>
      <c r="Q453" s="86"/>
      <c r="R453" s="86"/>
      <c r="S453" s="86">
        <v>0.53</v>
      </c>
      <c r="T453" s="86">
        <v>0.54</v>
      </c>
      <c r="U453" s="86">
        <f>AVERAGE(S453:T453)</f>
        <v>0.53500000000000003</v>
      </c>
      <c r="V453" s="86">
        <v>0.54</v>
      </c>
      <c r="W453" s="86">
        <f t="shared" si="75"/>
        <v>1.4606142629224268</v>
      </c>
      <c r="X453" s="86">
        <f t="shared" si="75"/>
        <v>1.506895717968777</v>
      </c>
      <c r="Y453" s="86"/>
      <c r="Z453" s="86">
        <v>8</v>
      </c>
      <c r="AA453" s="86"/>
      <c r="AB453" s="86">
        <v>7</v>
      </c>
      <c r="AC453" s="86">
        <v>7</v>
      </c>
      <c r="AD453" s="86"/>
      <c r="AE453" s="86"/>
      <c r="AF453" s="86">
        <v>7</v>
      </c>
      <c r="AG453" s="86">
        <v>7</v>
      </c>
      <c r="AH453" s="86">
        <v>6</v>
      </c>
    </row>
    <row r="454" spans="1:34" x14ac:dyDescent="0.2">
      <c r="A454" s="87">
        <v>42585</v>
      </c>
      <c r="B454" s="86">
        <v>216</v>
      </c>
      <c r="C454" s="86" t="s">
        <v>1751</v>
      </c>
      <c r="D454" s="86" t="str">
        <f t="shared" si="76"/>
        <v>5</v>
      </c>
      <c r="E454" s="86" t="s">
        <v>1671</v>
      </c>
      <c r="F454" s="86" t="str">
        <f t="shared" si="77"/>
        <v>CL</v>
      </c>
      <c r="G454" s="86">
        <v>14</v>
      </c>
      <c r="H454" s="86">
        <v>3.5</v>
      </c>
      <c r="I454" s="86">
        <v>13</v>
      </c>
      <c r="J454" s="86">
        <v>11.5</v>
      </c>
      <c r="K454" s="86">
        <v>15.5</v>
      </c>
      <c r="L454" s="86">
        <v>15.5</v>
      </c>
      <c r="M454" s="86">
        <v>6.5</v>
      </c>
      <c r="N454" s="86">
        <v>6.5</v>
      </c>
      <c r="O454" s="86"/>
      <c r="P454" s="86"/>
      <c r="Q454" s="86"/>
      <c r="R454" s="86"/>
      <c r="S454" s="86">
        <v>0.52</v>
      </c>
      <c r="T454" s="86">
        <v>0.51</v>
      </c>
      <c r="U454" s="86">
        <f>AVERAGE(S454:T454)</f>
        <v>0.51500000000000001</v>
      </c>
      <c r="V454" s="86">
        <v>0.55000000000000004</v>
      </c>
      <c r="W454" s="86">
        <f t="shared" si="75"/>
        <v>1.2854296891723416</v>
      </c>
      <c r="X454" s="86">
        <f t="shared" si="75"/>
        <v>1.6025301443006683</v>
      </c>
      <c r="Y454" s="86"/>
      <c r="Z454" s="86">
        <v>7</v>
      </c>
      <c r="AA454" s="86"/>
      <c r="AB454" s="86">
        <v>7</v>
      </c>
      <c r="AC454" s="86">
        <v>6</v>
      </c>
      <c r="AD454" s="86"/>
      <c r="AE454" s="86"/>
      <c r="AF454" s="86">
        <v>4</v>
      </c>
      <c r="AG454" s="86">
        <v>7</v>
      </c>
      <c r="AH454" s="86">
        <v>4</v>
      </c>
    </row>
    <row r="455" spans="1:34" x14ac:dyDescent="0.2">
      <c r="A455" s="87">
        <v>42595</v>
      </c>
      <c r="B455" s="86">
        <v>226</v>
      </c>
      <c r="C455" s="86" t="s">
        <v>1751</v>
      </c>
      <c r="D455" s="86" t="str">
        <f t="shared" si="76"/>
        <v>5</v>
      </c>
      <c r="E455" s="86" t="s">
        <v>1671</v>
      </c>
      <c r="F455" s="86" t="str">
        <f t="shared" si="77"/>
        <v>CL</v>
      </c>
      <c r="G455" s="86">
        <v>14</v>
      </c>
      <c r="H455" s="86">
        <v>0</v>
      </c>
      <c r="I455" s="86">
        <v>13</v>
      </c>
      <c r="J455" s="86">
        <v>11.5</v>
      </c>
      <c r="K455" s="86">
        <v>15.5</v>
      </c>
      <c r="L455" s="86">
        <v>15</v>
      </c>
      <c r="M455" s="86">
        <v>6.5</v>
      </c>
      <c r="N455" s="86">
        <v>6.5</v>
      </c>
      <c r="O455" s="86">
        <v>2</v>
      </c>
      <c r="P455" s="86">
        <v>2</v>
      </c>
      <c r="Q455" s="86"/>
      <c r="R455" s="86"/>
      <c r="S455" s="86">
        <v>0.57999999999999996</v>
      </c>
      <c r="T455" s="86">
        <v>0.49</v>
      </c>
      <c r="U455" s="86">
        <f>AVERAGE(S455:T455)</f>
        <v>0.53499999999999992</v>
      </c>
      <c r="V455" s="86">
        <v>0.61</v>
      </c>
      <c r="W455" s="86">
        <f t="shared" si="75"/>
        <v>1.4606142629224255</v>
      </c>
      <c r="X455" s="86">
        <f t="shared" si="75"/>
        <v>2.2677701437850253</v>
      </c>
      <c r="Y455" s="86"/>
      <c r="Z455" s="86">
        <v>7</v>
      </c>
      <c r="AA455" s="86"/>
      <c r="AB455" s="86">
        <v>6</v>
      </c>
      <c r="AC455" s="86">
        <v>3</v>
      </c>
      <c r="AD455" s="86"/>
      <c r="AE455" s="86"/>
      <c r="AF455" s="86">
        <v>4</v>
      </c>
      <c r="AG455" s="86">
        <v>6</v>
      </c>
      <c r="AH455" s="86">
        <v>4</v>
      </c>
    </row>
    <row r="456" spans="1:34" x14ac:dyDescent="0.2">
      <c r="A456" s="87">
        <v>42601</v>
      </c>
      <c r="B456" s="86">
        <v>232</v>
      </c>
      <c r="C456" s="86" t="s">
        <v>1751</v>
      </c>
      <c r="D456" s="86" t="str">
        <f t="shared" si="76"/>
        <v>5</v>
      </c>
      <c r="E456" s="86" t="s">
        <v>1671</v>
      </c>
      <c r="F456" s="86" t="str">
        <f t="shared" si="77"/>
        <v>CL</v>
      </c>
      <c r="G456" s="86"/>
      <c r="H456" s="86"/>
      <c r="I456" s="86">
        <v>13</v>
      </c>
      <c r="J456" s="86">
        <v>9.5</v>
      </c>
      <c r="K456" s="86">
        <v>15.5</v>
      </c>
      <c r="L456" s="86">
        <v>13</v>
      </c>
      <c r="M456" s="86">
        <v>6.5</v>
      </c>
      <c r="N456" s="86">
        <v>6.5</v>
      </c>
      <c r="O456" s="86">
        <v>2</v>
      </c>
      <c r="P456" s="86">
        <v>2</v>
      </c>
      <c r="Q456" s="86"/>
      <c r="R456" s="86"/>
      <c r="S456" s="86"/>
      <c r="T456" s="86"/>
      <c r="U456" s="86"/>
      <c r="V456" s="86"/>
      <c r="W456" s="86"/>
      <c r="X456" s="86"/>
      <c r="Y456" s="86"/>
      <c r="Z456" s="86">
        <v>8</v>
      </c>
      <c r="AA456" s="86"/>
      <c r="AB456" s="86">
        <v>7</v>
      </c>
      <c r="AC456" s="86">
        <v>3</v>
      </c>
      <c r="AD456" s="86"/>
      <c r="AE456" s="86"/>
      <c r="AF456" s="86">
        <v>4</v>
      </c>
      <c r="AG456" s="86">
        <v>6</v>
      </c>
      <c r="AH456" s="86">
        <v>5</v>
      </c>
    </row>
    <row r="457" spans="1:34" x14ac:dyDescent="0.2">
      <c r="A457" s="87">
        <v>42536</v>
      </c>
      <c r="B457" s="86">
        <v>167</v>
      </c>
      <c r="C457" s="86" t="s">
        <v>1752</v>
      </c>
      <c r="D457" s="86" t="str">
        <f t="shared" si="76"/>
        <v>5</v>
      </c>
      <c r="E457" s="86" t="s">
        <v>1671</v>
      </c>
      <c r="F457" s="86" t="str">
        <f t="shared" si="77"/>
        <v>CT</v>
      </c>
      <c r="G457" s="86">
        <v>5.5</v>
      </c>
      <c r="H457" s="86">
        <v>3.5</v>
      </c>
      <c r="I457" s="86">
        <v>7</v>
      </c>
      <c r="J457" s="86">
        <v>7</v>
      </c>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row>
    <row r="458" spans="1:34" x14ac:dyDescent="0.2">
      <c r="A458" s="87">
        <v>42544</v>
      </c>
      <c r="B458" s="86">
        <v>175</v>
      </c>
      <c r="C458" s="86" t="s">
        <v>1752</v>
      </c>
      <c r="D458" s="86" t="str">
        <f t="shared" si="76"/>
        <v>5</v>
      </c>
      <c r="E458" s="86" t="s">
        <v>1671</v>
      </c>
      <c r="F458" s="86" t="str">
        <f t="shared" si="77"/>
        <v>CT</v>
      </c>
      <c r="G458" s="86">
        <v>5.5</v>
      </c>
      <c r="H458" s="86">
        <v>3.5</v>
      </c>
      <c r="I458" s="86">
        <v>7.5</v>
      </c>
      <c r="J458" s="86">
        <v>7.5</v>
      </c>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row>
    <row r="459" spans="1:34" x14ac:dyDescent="0.2">
      <c r="A459" s="87">
        <v>42550</v>
      </c>
      <c r="B459" s="86">
        <v>181</v>
      </c>
      <c r="C459" s="86" t="s">
        <v>1752</v>
      </c>
      <c r="D459" s="86" t="str">
        <f t="shared" si="76"/>
        <v>5</v>
      </c>
      <c r="E459" s="86" t="s">
        <v>1671</v>
      </c>
      <c r="F459" s="86" t="str">
        <f t="shared" si="77"/>
        <v>CT</v>
      </c>
      <c r="G459" s="86">
        <v>5.5</v>
      </c>
      <c r="H459" s="86">
        <v>3.5</v>
      </c>
      <c r="I459" s="86">
        <v>10</v>
      </c>
      <c r="J459" s="86">
        <v>10</v>
      </c>
      <c r="K459" s="86">
        <v>0.5</v>
      </c>
      <c r="L459" s="86">
        <v>0.5</v>
      </c>
      <c r="M459" s="86"/>
      <c r="N459" s="86"/>
      <c r="O459" s="86"/>
      <c r="P459" s="86"/>
      <c r="Q459" s="86"/>
      <c r="R459" s="86"/>
      <c r="S459" s="86"/>
      <c r="T459" s="86"/>
      <c r="U459" s="86"/>
      <c r="V459" s="86"/>
      <c r="W459" s="86"/>
      <c r="X459" s="86"/>
      <c r="Y459" s="86"/>
      <c r="Z459" s="86"/>
      <c r="AA459" s="86"/>
      <c r="AB459" s="86">
        <v>10</v>
      </c>
      <c r="AC459" s="86">
        <v>10</v>
      </c>
      <c r="AD459" s="86"/>
      <c r="AE459" s="86"/>
      <c r="AF459" s="86">
        <v>10</v>
      </c>
      <c r="AG459" s="86">
        <v>10</v>
      </c>
      <c r="AH459" s="86">
        <v>10</v>
      </c>
    </row>
    <row r="460" spans="1:34" x14ac:dyDescent="0.2">
      <c r="A460" s="87">
        <v>42558</v>
      </c>
      <c r="B460" s="86">
        <v>189</v>
      </c>
      <c r="C460" s="86" t="s">
        <v>1752</v>
      </c>
      <c r="D460" s="86" t="str">
        <f t="shared" si="76"/>
        <v>5</v>
      </c>
      <c r="E460" s="86" t="s">
        <v>1671</v>
      </c>
      <c r="F460" s="86" t="str">
        <f t="shared" si="77"/>
        <v>CT</v>
      </c>
      <c r="G460" s="86">
        <v>5.5</v>
      </c>
      <c r="H460" s="86">
        <v>3.5</v>
      </c>
      <c r="I460" s="86">
        <v>11</v>
      </c>
      <c r="J460" s="86">
        <v>11</v>
      </c>
      <c r="K460" s="86">
        <v>2.5</v>
      </c>
      <c r="L460" s="86">
        <v>2.5</v>
      </c>
      <c r="M460" s="86"/>
      <c r="N460" s="86"/>
      <c r="O460" s="86"/>
      <c r="P460" s="86"/>
      <c r="Q460" s="86"/>
      <c r="R460" s="86"/>
      <c r="S460" s="86">
        <v>0.49</v>
      </c>
      <c r="T460" s="86">
        <v>0.57999999999999996</v>
      </c>
      <c r="U460" s="86">
        <f>AVERAGE(S460:T460)</f>
        <v>0.53499999999999992</v>
      </c>
      <c r="V460" s="86">
        <v>0.57999999999999996</v>
      </c>
      <c r="W460" s="86">
        <f t="shared" ref="W460:X464" si="78">11.898*(U460^(3.3534))</f>
        <v>1.4606142629224255</v>
      </c>
      <c r="X460" s="86">
        <f t="shared" si="78"/>
        <v>1.9149321834042425</v>
      </c>
      <c r="Y460" s="86"/>
      <c r="Z460" s="86"/>
      <c r="AA460" s="86"/>
      <c r="AB460" s="86">
        <v>10</v>
      </c>
      <c r="AC460" s="86">
        <v>10</v>
      </c>
      <c r="AD460" s="86"/>
      <c r="AE460" s="86"/>
      <c r="AF460" s="86">
        <v>7</v>
      </c>
      <c r="AG460" s="86">
        <v>10</v>
      </c>
      <c r="AH460" s="86">
        <v>10</v>
      </c>
    </row>
    <row r="461" spans="1:34" x14ac:dyDescent="0.2">
      <c r="A461" s="87">
        <v>42569</v>
      </c>
      <c r="B461" s="86">
        <v>200</v>
      </c>
      <c r="C461" s="86" t="s">
        <v>1752</v>
      </c>
      <c r="D461" s="86" t="str">
        <f t="shared" si="76"/>
        <v>5</v>
      </c>
      <c r="E461" s="86" t="s">
        <v>1671</v>
      </c>
      <c r="F461" s="86" t="str">
        <f t="shared" si="77"/>
        <v>CT</v>
      </c>
      <c r="G461" s="86">
        <v>5.5</v>
      </c>
      <c r="H461" s="86">
        <v>3.5</v>
      </c>
      <c r="I461" s="86">
        <v>11</v>
      </c>
      <c r="J461" s="86">
        <v>11</v>
      </c>
      <c r="K461" s="86">
        <v>3</v>
      </c>
      <c r="L461" s="86">
        <v>3</v>
      </c>
      <c r="M461" s="86"/>
      <c r="N461" s="86"/>
      <c r="O461" s="86"/>
      <c r="P461" s="86"/>
      <c r="Q461" s="86"/>
      <c r="R461" s="86"/>
      <c r="S461" s="86">
        <v>0.56000000000000005</v>
      </c>
      <c r="T461" s="86">
        <v>0.56999999999999995</v>
      </c>
      <c r="U461" s="86">
        <f>AVERAGE(S461:T461)</f>
        <v>0.56499999999999995</v>
      </c>
      <c r="V461" s="86">
        <v>0.59</v>
      </c>
      <c r="W461" s="86">
        <f t="shared" si="78"/>
        <v>1.753853159694424</v>
      </c>
      <c r="X461" s="86">
        <f t="shared" si="78"/>
        <v>2.0279119780664363</v>
      </c>
      <c r="Y461" s="86"/>
      <c r="Z461" s="86">
        <v>9</v>
      </c>
      <c r="AA461" s="86"/>
      <c r="AB461" s="86">
        <v>9</v>
      </c>
      <c r="AC461" s="86"/>
      <c r="AD461" s="86"/>
      <c r="AE461" s="86"/>
      <c r="AF461" s="86">
        <v>7</v>
      </c>
      <c r="AG461" s="86">
        <v>8</v>
      </c>
      <c r="AH461" s="86">
        <v>7</v>
      </c>
    </row>
    <row r="462" spans="1:34" x14ac:dyDescent="0.2">
      <c r="A462" s="87">
        <v>42576</v>
      </c>
      <c r="B462" s="86">
        <v>207</v>
      </c>
      <c r="C462" s="86" t="s">
        <v>1752</v>
      </c>
      <c r="D462" s="86" t="str">
        <f t="shared" si="76"/>
        <v>5</v>
      </c>
      <c r="E462" s="86" t="s">
        <v>1671</v>
      </c>
      <c r="F462" s="86" t="str">
        <f t="shared" si="77"/>
        <v>CT</v>
      </c>
      <c r="G462" s="86">
        <v>5.5</v>
      </c>
      <c r="H462" s="86">
        <v>3.5</v>
      </c>
      <c r="I462" s="86">
        <v>11</v>
      </c>
      <c r="J462" s="86">
        <v>11</v>
      </c>
      <c r="K462" s="86">
        <v>3.5</v>
      </c>
      <c r="L462" s="86">
        <v>3.5</v>
      </c>
      <c r="M462" s="86"/>
      <c r="N462" s="86"/>
      <c r="O462" s="86"/>
      <c r="P462" s="86"/>
      <c r="Q462" s="86"/>
      <c r="R462" s="86"/>
      <c r="S462" s="86">
        <v>0.55000000000000004</v>
      </c>
      <c r="T462" s="86">
        <v>0.56999999999999995</v>
      </c>
      <c r="U462" s="86">
        <f>AVERAGE(S462:T462)</f>
        <v>0.56000000000000005</v>
      </c>
      <c r="V462" s="86">
        <v>0.56000000000000005</v>
      </c>
      <c r="W462" s="86">
        <f t="shared" si="78"/>
        <v>1.7023454502226976</v>
      </c>
      <c r="X462" s="86">
        <f t="shared" si="78"/>
        <v>1.7023454502226976</v>
      </c>
      <c r="Y462" s="86"/>
      <c r="Z462" s="86">
        <v>8</v>
      </c>
      <c r="AA462" s="86"/>
      <c r="AB462" s="86">
        <v>8</v>
      </c>
      <c r="AC462" s="86"/>
      <c r="AD462" s="86"/>
      <c r="AE462" s="86"/>
      <c r="AF462" s="86">
        <v>6</v>
      </c>
      <c r="AG462" s="86">
        <v>7</v>
      </c>
      <c r="AH462" s="86">
        <v>6</v>
      </c>
    </row>
    <row r="463" spans="1:34" x14ac:dyDescent="0.2">
      <c r="A463" s="87">
        <v>42585</v>
      </c>
      <c r="B463" s="86">
        <v>216</v>
      </c>
      <c r="C463" s="86" t="s">
        <v>1752</v>
      </c>
      <c r="D463" s="86" t="str">
        <f t="shared" si="76"/>
        <v>5</v>
      </c>
      <c r="E463" s="86" t="s">
        <v>1671</v>
      </c>
      <c r="F463" s="86" t="str">
        <f t="shared" si="77"/>
        <v>CT</v>
      </c>
      <c r="G463" s="86">
        <v>5.5</v>
      </c>
      <c r="H463" s="86">
        <v>2.5</v>
      </c>
      <c r="I463" s="86">
        <v>11</v>
      </c>
      <c r="J463" s="86">
        <v>10.5</v>
      </c>
      <c r="K463" s="86">
        <v>5.5</v>
      </c>
      <c r="L463" s="86">
        <v>5.5</v>
      </c>
      <c r="M463" s="86"/>
      <c r="N463" s="86"/>
      <c r="O463" s="86"/>
      <c r="P463" s="86"/>
      <c r="Q463" s="86"/>
      <c r="R463" s="86"/>
      <c r="S463" s="86">
        <v>0.56000000000000005</v>
      </c>
      <c r="T463" s="86">
        <v>0.57999999999999996</v>
      </c>
      <c r="U463" s="86">
        <f>AVERAGE(S463:T463)</f>
        <v>0.57000000000000006</v>
      </c>
      <c r="V463" s="86">
        <v>0.6</v>
      </c>
      <c r="W463" s="86">
        <f t="shared" si="78"/>
        <v>1.806444843021042</v>
      </c>
      <c r="X463" s="86">
        <f t="shared" si="78"/>
        <v>2.14548937246242</v>
      </c>
      <c r="Y463" s="86"/>
      <c r="Z463" s="86">
        <v>7</v>
      </c>
      <c r="AA463" s="86"/>
      <c r="AB463" s="86">
        <v>7</v>
      </c>
      <c r="AC463" s="86">
        <v>1</v>
      </c>
      <c r="AD463" s="86"/>
      <c r="AE463" s="86"/>
      <c r="AF463" s="86">
        <v>6</v>
      </c>
      <c r="AG463" s="86">
        <v>7</v>
      </c>
      <c r="AH463" s="86">
        <v>5</v>
      </c>
    </row>
    <row r="464" spans="1:34" x14ac:dyDescent="0.2">
      <c r="A464" s="87">
        <v>42595</v>
      </c>
      <c r="B464" s="86">
        <v>226</v>
      </c>
      <c r="C464" s="86" t="s">
        <v>1752</v>
      </c>
      <c r="D464" s="86" t="str">
        <f t="shared" si="76"/>
        <v>5</v>
      </c>
      <c r="E464" s="86" t="s">
        <v>1671</v>
      </c>
      <c r="F464" s="86" t="str">
        <f t="shared" si="77"/>
        <v>CT</v>
      </c>
      <c r="G464" s="86">
        <v>5.5</v>
      </c>
      <c r="H464" s="86">
        <v>1</v>
      </c>
      <c r="I464" s="86">
        <v>11</v>
      </c>
      <c r="J464" s="86">
        <v>9.5</v>
      </c>
      <c r="K464" s="86">
        <v>5.5</v>
      </c>
      <c r="L464" s="86">
        <v>5.5</v>
      </c>
      <c r="M464" s="86">
        <v>0.5</v>
      </c>
      <c r="N464" s="86">
        <v>0.5</v>
      </c>
      <c r="O464" s="86"/>
      <c r="P464" s="86"/>
      <c r="Q464" s="86"/>
      <c r="R464" s="86"/>
      <c r="S464" s="86">
        <v>0.6</v>
      </c>
      <c r="T464" s="86">
        <v>0.59</v>
      </c>
      <c r="U464" s="86">
        <f>AVERAGE(S464:T464)</f>
        <v>0.59499999999999997</v>
      </c>
      <c r="V464" s="86">
        <v>0.6</v>
      </c>
      <c r="W464" s="86">
        <f t="shared" si="78"/>
        <v>2.0861193789485584</v>
      </c>
      <c r="X464" s="86">
        <f t="shared" si="78"/>
        <v>2.14548937246242</v>
      </c>
      <c r="Y464" s="86"/>
      <c r="Z464" s="86">
        <v>7</v>
      </c>
      <c r="AA464" s="86"/>
      <c r="AB464" s="86">
        <v>7</v>
      </c>
      <c r="AC464" s="86">
        <v>1</v>
      </c>
      <c r="AD464" s="86"/>
      <c r="AE464" s="86"/>
      <c r="AF464" s="86">
        <v>4</v>
      </c>
      <c r="AG464" s="86">
        <v>6</v>
      </c>
      <c r="AH464" s="86">
        <v>4</v>
      </c>
    </row>
    <row r="465" spans="1:34" x14ac:dyDescent="0.2">
      <c r="A465" s="87">
        <v>42601</v>
      </c>
      <c r="B465" s="86">
        <v>232</v>
      </c>
      <c r="C465" s="86" t="s">
        <v>1752</v>
      </c>
      <c r="D465" s="86" t="str">
        <f t="shared" si="76"/>
        <v>5</v>
      </c>
      <c r="E465" s="86" t="s">
        <v>1671</v>
      </c>
      <c r="F465" s="86" t="str">
        <f t="shared" si="77"/>
        <v>CT</v>
      </c>
      <c r="G465" s="86">
        <v>5.5</v>
      </c>
      <c r="H465" s="86">
        <v>0</v>
      </c>
      <c r="I465" s="86">
        <v>11</v>
      </c>
      <c r="J465" s="86">
        <v>8.5</v>
      </c>
      <c r="K465" s="86">
        <v>5.5</v>
      </c>
      <c r="L465" s="86">
        <v>5.5</v>
      </c>
      <c r="M465" s="86">
        <v>0.5</v>
      </c>
      <c r="N465" s="86">
        <v>0.5</v>
      </c>
      <c r="O465" s="86"/>
      <c r="P465" s="86"/>
      <c r="Q465" s="86"/>
      <c r="R465" s="86"/>
      <c r="S465" s="86"/>
      <c r="T465" s="86"/>
      <c r="U465" s="86"/>
      <c r="V465" s="86"/>
      <c r="W465" s="86"/>
      <c r="X465" s="86"/>
      <c r="Y465" s="86"/>
      <c r="Z465" s="86">
        <v>8</v>
      </c>
      <c r="AA465" s="86"/>
      <c r="AB465" s="86">
        <v>7</v>
      </c>
      <c r="AC465" s="86">
        <v>5</v>
      </c>
      <c r="AD465" s="86"/>
      <c r="AE465" s="86"/>
      <c r="AF465" s="86">
        <v>4</v>
      </c>
      <c r="AG465" s="86">
        <v>7</v>
      </c>
      <c r="AH465" s="86">
        <v>5</v>
      </c>
    </row>
    <row r="466" spans="1:34" x14ac:dyDescent="0.2">
      <c r="A466" s="87">
        <v>42536</v>
      </c>
      <c r="B466" s="86">
        <v>167</v>
      </c>
      <c r="C466" s="86" t="s">
        <v>1758</v>
      </c>
      <c r="D466" s="86" t="str">
        <f t="shared" si="76"/>
        <v>5</v>
      </c>
      <c r="E466" s="86" t="s">
        <v>1671</v>
      </c>
      <c r="F466" s="86" t="str">
        <f t="shared" si="77"/>
        <v>FR</v>
      </c>
      <c r="G466" s="86">
        <v>8.5</v>
      </c>
      <c r="H466" s="86">
        <v>4.5</v>
      </c>
      <c r="I466" s="86">
        <v>6</v>
      </c>
      <c r="J466" s="86">
        <v>6</v>
      </c>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row>
    <row r="467" spans="1:34" x14ac:dyDescent="0.2">
      <c r="A467" s="87">
        <v>42544</v>
      </c>
      <c r="B467" s="86">
        <v>175</v>
      </c>
      <c r="C467" s="86" t="s">
        <v>1758</v>
      </c>
      <c r="D467" s="86" t="str">
        <f t="shared" si="76"/>
        <v>5</v>
      </c>
      <c r="E467" s="86" t="s">
        <v>1671</v>
      </c>
      <c r="F467" s="86" t="str">
        <f t="shared" si="77"/>
        <v>FR</v>
      </c>
      <c r="G467" s="86">
        <v>8.5</v>
      </c>
      <c r="H467" s="86">
        <v>4.5</v>
      </c>
      <c r="I467" s="86">
        <v>7.5</v>
      </c>
      <c r="J467" s="86">
        <v>7.5</v>
      </c>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row>
    <row r="468" spans="1:34" x14ac:dyDescent="0.2">
      <c r="A468" s="87">
        <v>42550</v>
      </c>
      <c r="B468" s="86">
        <v>181</v>
      </c>
      <c r="C468" s="86" t="s">
        <v>1758</v>
      </c>
      <c r="D468" s="86" t="str">
        <f t="shared" si="76"/>
        <v>5</v>
      </c>
      <c r="E468" s="86" t="s">
        <v>1671</v>
      </c>
      <c r="F468" s="86" t="str">
        <f t="shared" si="77"/>
        <v>FR</v>
      </c>
      <c r="G468" s="86">
        <v>8.5</v>
      </c>
      <c r="H468" s="86">
        <v>4.5</v>
      </c>
      <c r="I468" s="86">
        <v>9.5</v>
      </c>
      <c r="J468" s="86">
        <v>9.5</v>
      </c>
      <c r="K468" s="86"/>
      <c r="L468" s="86"/>
      <c r="M468" s="86"/>
      <c r="N468" s="86"/>
      <c r="O468" s="86"/>
      <c r="P468" s="86"/>
      <c r="Q468" s="86"/>
      <c r="R468" s="86"/>
      <c r="S468" s="86"/>
      <c r="T468" s="86"/>
      <c r="U468" s="86"/>
      <c r="V468" s="86"/>
      <c r="W468" s="86"/>
      <c r="X468" s="86"/>
      <c r="Y468" s="86"/>
      <c r="Z468" s="86"/>
      <c r="AA468" s="86"/>
      <c r="AB468" s="86">
        <v>10</v>
      </c>
      <c r="AC468" s="86">
        <v>10</v>
      </c>
      <c r="AD468" s="86"/>
      <c r="AE468" s="86"/>
      <c r="AF468" s="86">
        <v>10</v>
      </c>
      <c r="AG468" s="86">
        <v>10</v>
      </c>
      <c r="AH468" s="86">
        <v>10</v>
      </c>
    </row>
    <row r="469" spans="1:34" x14ac:dyDescent="0.2">
      <c r="A469" s="87">
        <v>42558</v>
      </c>
      <c r="B469" s="86">
        <v>189</v>
      </c>
      <c r="C469" s="86" t="s">
        <v>1758</v>
      </c>
      <c r="D469" s="86" t="str">
        <f t="shared" si="76"/>
        <v>5</v>
      </c>
      <c r="E469" s="86" t="s">
        <v>1671</v>
      </c>
      <c r="F469" s="86" t="str">
        <f t="shared" si="77"/>
        <v>FR</v>
      </c>
      <c r="G469" s="86">
        <v>8.5</v>
      </c>
      <c r="H469" s="86">
        <v>4.5</v>
      </c>
      <c r="I469" s="86">
        <v>15</v>
      </c>
      <c r="J469" s="86">
        <v>15</v>
      </c>
      <c r="K469" s="86"/>
      <c r="L469" s="86"/>
      <c r="M469" s="86"/>
      <c r="N469" s="86"/>
      <c r="O469" s="86"/>
      <c r="P469" s="86"/>
      <c r="Q469" s="86"/>
      <c r="R469" s="86"/>
      <c r="S469" s="86">
        <v>0.43</v>
      </c>
      <c r="T469" s="86">
        <v>0.53</v>
      </c>
      <c r="U469" s="86">
        <f>AVERAGE(S469:T469)</f>
        <v>0.48</v>
      </c>
      <c r="V469" s="86">
        <v>0.61</v>
      </c>
      <c r="W469" s="86">
        <f t="shared" ref="W469:X473" si="79">11.898*(U469^(3.3534))</f>
        <v>1.0151923348970988</v>
      </c>
      <c r="X469" s="86">
        <f t="shared" si="79"/>
        <v>2.2677701437850253</v>
      </c>
      <c r="Y469" s="86"/>
      <c r="Z469" s="86"/>
      <c r="AA469" s="86"/>
      <c r="AB469" s="86">
        <v>10</v>
      </c>
      <c r="AC469" s="86">
        <v>10</v>
      </c>
      <c r="AD469" s="86"/>
      <c r="AE469" s="86"/>
      <c r="AF469" s="86">
        <v>10</v>
      </c>
      <c r="AG469" s="86">
        <v>10</v>
      </c>
      <c r="AH469" s="86">
        <v>10</v>
      </c>
    </row>
    <row r="470" spans="1:34" x14ac:dyDescent="0.2">
      <c r="A470" s="87">
        <v>42569</v>
      </c>
      <c r="B470" s="86">
        <v>200</v>
      </c>
      <c r="C470" s="86" t="s">
        <v>1758</v>
      </c>
      <c r="D470" s="86" t="str">
        <f t="shared" si="76"/>
        <v>5</v>
      </c>
      <c r="E470" s="86" t="s">
        <v>1671</v>
      </c>
      <c r="F470" s="86" t="str">
        <f t="shared" si="77"/>
        <v>FR</v>
      </c>
      <c r="G470" s="86">
        <v>8.5</v>
      </c>
      <c r="H470" s="86">
        <v>4.5</v>
      </c>
      <c r="I470" s="86">
        <v>15</v>
      </c>
      <c r="J470" s="86">
        <v>15</v>
      </c>
      <c r="K470" s="86">
        <v>5.5</v>
      </c>
      <c r="L470" s="86">
        <v>5.5</v>
      </c>
      <c r="M470" s="86"/>
      <c r="N470" s="86"/>
      <c r="O470" s="86"/>
      <c r="P470" s="86"/>
      <c r="Q470" s="86"/>
      <c r="R470" s="86"/>
      <c r="S470" s="86">
        <v>0.57999999999999996</v>
      </c>
      <c r="T470" s="86">
        <v>0.57999999999999996</v>
      </c>
      <c r="U470" s="86">
        <f>AVERAGE(S470:T470)</f>
        <v>0.57999999999999996</v>
      </c>
      <c r="V470" s="86">
        <v>0.55000000000000004</v>
      </c>
      <c r="W470" s="86">
        <f t="shared" si="79"/>
        <v>1.9149321834042425</v>
      </c>
      <c r="X470" s="86">
        <f t="shared" si="79"/>
        <v>1.6025301443006683</v>
      </c>
      <c r="Y470" s="86"/>
      <c r="Z470" s="86">
        <v>8</v>
      </c>
      <c r="AA470" s="86"/>
      <c r="AB470" s="86">
        <v>9</v>
      </c>
      <c r="AC470" s="86">
        <v>7</v>
      </c>
      <c r="AD470" s="86"/>
      <c r="AE470" s="86"/>
      <c r="AF470" s="86">
        <v>8</v>
      </c>
      <c r="AG470" s="86">
        <v>8</v>
      </c>
      <c r="AH470" s="86">
        <v>8</v>
      </c>
    </row>
    <row r="471" spans="1:34" x14ac:dyDescent="0.2">
      <c r="A471" s="87">
        <v>42576</v>
      </c>
      <c r="B471" s="86">
        <v>207</v>
      </c>
      <c r="C471" s="86" t="s">
        <v>1758</v>
      </c>
      <c r="D471" s="86" t="str">
        <f t="shared" si="76"/>
        <v>5</v>
      </c>
      <c r="E471" s="86" t="s">
        <v>1671</v>
      </c>
      <c r="F471" s="86" t="str">
        <f t="shared" si="77"/>
        <v>FR</v>
      </c>
      <c r="G471" s="86">
        <v>8.5</v>
      </c>
      <c r="H471" s="86">
        <v>4.5</v>
      </c>
      <c r="I471" s="86">
        <v>15</v>
      </c>
      <c r="J471" s="86">
        <v>15</v>
      </c>
      <c r="K471" s="86">
        <v>5.5</v>
      </c>
      <c r="L471" s="86">
        <v>5.5</v>
      </c>
      <c r="M471" s="86"/>
      <c r="N471" s="86"/>
      <c r="O471" s="86"/>
      <c r="P471" s="86"/>
      <c r="Q471" s="86"/>
      <c r="R471" s="86"/>
      <c r="S471" s="86">
        <v>0.55000000000000004</v>
      </c>
      <c r="T471" s="86">
        <v>0.56999999999999995</v>
      </c>
      <c r="U471" s="86">
        <f>AVERAGE(S471:T471)</f>
        <v>0.56000000000000005</v>
      </c>
      <c r="V471" s="86">
        <v>0.53</v>
      </c>
      <c r="W471" s="86">
        <f t="shared" si="79"/>
        <v>1.7023454502226976</v>
      </c>
      <c r="X471" s="86">
        <f t="shared" si="79"/>
        <v>1.4153396250219665</v>
      </c>
      <c r="Y471" s="86"/>
      <c r="Z471" s="86">
        <v>8</v>
      </c>
      <c r="AA471" s="86"/>
      <c r="AB471" s="86">
        <v>8</v>
      </c>
      <c r="AC471" s="86">
        <v>7</v>
      </c>
      <c r="AD471" s="86"/>
      <c r="AE471" s="86"/>
      <c r="AF471" s="86">
        <v>7</v>
      </c>
      <c r="AG471" s="86">
        <v>8</v>
      </c>
      <c r="AH471" s="86">
        <v>7</v>
      </c>
    </row>
    <row r="472" spans="1:34" x14ac:dyDescent="0.2">
      <c r="A472" s="87">
        <v>42585</v>
      </c>
      <c r="B472" s="86">
        <v>216</v>
      </c>
      <c r="C472" s="86" t="s">
        <v>1758</v>
      </c>
      <c r="D472" s="86" t="str">
        <f t="shared" si="76"/>
        <v>5</v>
      </c>
      <c r="E472" s="86" t="s">
        <v>1671</v>
      </c>
      <c r="F472" s="86" t="str">
        <f t="shared" si="77"/>
        <v>FR</v>
      </c>
      <c r="G472" s="86">
        <v>8.5</v>
      </c>
      <c r="H472" s="86">
        <v>4.5</v>
      </c>
      <c r="I472" s="86">
        <v>15</v>
      </c>
      <c r="J472" s="86">
        <v>14.5</v>
      </c>
      <c r="K472" s="86">
        <v>7</v>
      </c>
      <c r="L472" s="86">
        <v>7</v>
      </c>
      <c r="M472" s="86"/>
      <c r="N472" s="86"/>
      <c r="O472" s="86"/>
      <c r="P472" s="86"/>
      <c r="Q472" s="86"/>
      <c r="R472" s="86"/>
      <c r="S472" s="86">
        <v>0.56999999999999995</v>
      </c>
      <c r="T472" s="86">
        <v>0.57999999999999996</v>
      </c>
      <c r="U472" s="86">
        <f>AVERAGE(S472:T472)</f>
        <v>0.57499999999999996</v>
      </c>
      <c r="V472" s="86">
        <v>0.52</v>
      </c>
      <c r="W472" s="86">
        <f t="shared" si="79"/>
        <v>1.8601335031507611</v>
      </c>
      <c r="X472" s="86">
        <f t="shared" si="79"/>
        <v>1.3277599882279214</v>
      </c>
      <c r="Y472" s="86"/>
      <c r="Z472" s="86">
        <v>8</v>
      </c>
      <c r="AA472" s="86"/>
      <c r="AB472" s="86">
        <v>8</v>
      </c>
      <c r="AC472" s="86">
        <v>4</v>
      </c>
      <c r="AD472" s="86"/>
      <c r="AE472" s="86"/>
      <c r="AF472" s="86">
        <v>7</v>
      </c>
      <c r="AG472" s="86">
        <v>7</v>
      </c>
      <c r="AH472" s="86">
        <v>6</v>
      </c>
    </row>
    <row r="473" spans="1:34" x14ac:dyDescent="0.2">
      <c r="A473" s="87">
        <v>42595</v>
      </c>
      <c r="B473" s="86">
        <v>226</v>
      </c>
      <c r="C473" s="86" t="s">
        <v>1758</v>
      </c>
      <c r="D473" s="86" t="str">
        <f t="shared" si="76"/>
        <v>5</v>
      </c>
      <c r="E473" s="86" t="s">
        <v>1671</v>
      </c>
      <c r="F473" s="86" t="str">
        <f t="shared" si="77"/>
        <v>FR</v>
      </c>
      <c r="G473" s="86">
        <v>8.5</v>
      </c>
      <c r="H473" s="86">
        <v>4</v>
      </c>
      <c r="I473" s="86">
        <v>15</v>
      </c>
      <c r="J473" s="86">
        <v>10</v>
      </c>
      <c r="K473" s="86">
        <v>7</v>
      </c>
      <c r="L473" s="86">
        <v>7</v>
      </c>
      <c r="M473" s="86"/>
      <c r="N473" s="86"/>
      <c r="O473" s="86"/>
      <c r="P473" s="86"/>
      <c r="Q473" s="86"/>
      <c r="R473" s="86"/>
      <c r="S473" s="86">
        <v>0.59</v>
      </c>
      <c r="T473" s="86">
        <v>0.54</v>
      </c>
      <c r="U473" s="86">
        <f>AVERAGE(S473:T473)</f>
        <v>0.56499999999999995</v>
      </c>
      <c r="V473" s="86">
        <v>0.56999999999999995</v>
      </c>
      <c r="W473" s="86">
        <f t="shared" si="79"/>
        <v>1.753853159694424</v>
      </c>
      <c r="X473" s="86">
        <f t="shared" si="79"/>
        <v>1.8064448430210411</v>
      </c>
      <c r="Y473" s="86"/>
      <c r="Z473" s="86">
        <v>7</v>
      </c>
      <c r="AA473" s="86"/>
      <c r="AB473" s="86">
        <v>7</v>
      </c>
      <c r="AC473" s="86">
        <v>0</v>
      </c>
      <c r="AD473" s="86"/>
      <c r="AE473" s="86"/>
      <c r="AF473" s="86">
        <v>5</v>
      </c>
      <c r="AG473" s="86">
        <v>6</v>
      </c>
      <c r="AH473" s="86">
        <v>4</v>
      </c>
    </row>
    <row r="474" spans="1:34" x14ac:dyDescent="0.2">
      <c r="A474" s="87">
        <v>42601</v>
      </c>
      <c r="B474" s="86">
        <v>232</v>
      </c>
      <c r="C474" s="86" t="s">
        <v>1758</v>
      </c>
      <c r="D474" s="86" t="str">
        <f t="shared" si="76"/>
        <v>5</v>
      </c>
      <c r="E474" s="86" t="s">
        <v>1671</v>
      </c>
      <c r="F474" s="86" t="str">
        <f t="shared" si="77"/>
        <v>FR</v>
      </c>
      <c r="G474" s="86">
        <v>8.5</v>
      </c>
      <c r="H474" s="86">
        <v>0</v>
      </c>
      <c r="I474" s="86">
        <v>15</v>
      </c>
      <c r="J474" s="86">
        <v>5.5</v>
      </c>
      <c r="K474" s="86">
        <v>7</v>
      </c>
      <c r="L474" s="86">
        <v>6</v>
      </c>
      <c r="M474" s="86"/>
      <c r="N474" s="86"/>
      <c r="O474" s="86"/>
      <c r="P474" s="86"/>
      <c r="Q474" s="86"/>
      <c r="R474" s="86"/>
      <c r="S474" s="86"/>
      <c r="T474" s="86"/>
      <c r="U474" s="86"/>
      <c r="V474" s="86"/>
      <c r="W474" s="86"/>
      <c r="X474" s="86"/>
      <c r="Y474" s="86"/>
      <c r="Z474" s="86">
        <v>7</v>
      </c>
      <c r="AA474" s="86"/>
      <c r="AB474" s="86">
        <v>7</v>
      </c>
      <c r="AC474" s="86">
        <v>0</v>
      </c>
      <c r="AD474" s="86"/>
      <c r="AE474" s="86"/>
      <c r="AF474" s="86">
        <v>2</v>
      </c>
      <c r="AG474" s="86">
        <v>7</v>
      </c>
      <c r="AH474" s="86">
        <v>3</v>
      </c>
    </row>
    <row r="475" spans="1:34" x14ac:dyDescent="0.2">
      <c r="A475" s="87">
        <v>42536</v>
      </c>
      <c r="B475" s="86">
        <v>167</v>
      </c>
      <c r="C475" s="86" t="s">
        <v>1753</v>
      </c>
      <c r="D475" s="86" t="str">
        <f t="shared" si="76"/>
        <v>5</v>
      </c>
      <c r="E475" s="86" t="s">
        <v>1671</v>
      </c>
      <c r="F475" s="86" t="str">
        <f t="shared" si="77"/>
        <v>SH</v>
      </c>
      <c r="G475" s="86">
        <v>13.5</v>
      </c>
      <c r="H475" s="86">
        <v>6</v>
      </c>
      <c r="I475" s="86">
        <v>9.5</v>
      </c>
      <c r="J475" s="86">
        <v>9.5</v>
      </c>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row>
    <row r="476" spans="1:34" x14ac:dyDescent="0.2">
      <c r="A476" s="87">
        <v>42544</v>
      </c>
      <c r="B476" s="86">
        <v>175</v>
      </c>
      <c r="C476" s="86" t="s">
        <v>1753</v>
      </c>
      <c r="D476" s="86" t="str">
        <f t="shared" si="76"/>
        <v>5</v>
      </c>
      <c r="E476" s="86" t="s">
        <v>1671</v>
      </c>
      <c r="F476" s="86" t="str">
        <f t="shared" si="77"/>
        <v>SH</v>
      </c>
      <c r="G476" s="86">
        <v>13.5</v>
      </c>
      <c r="H476" s="86">
        <v>6</v>
      </c>
      <c r="I476" s="86">
        <v>11</v>
      </c>
      <c r="J476" s="86">
        <v>11</v>
      </c>
      <c r="K476" s="86">
        <v>0.5</v>
      </c>
      <c r="L476" s="86">
        <v>0.5</v>
      </c>
      <c r="M476" s="86"/>
      <c r="N476" s="86"/>
      <c r="O476" s="86"/>
      <c r="P476" s="86"/>
      <c r="Q476" s="86"/>
      <c r="R476" s="86"/>
      <c r="S476" s="86"/>
      <c r="T476" s="86"/>
      <c r="U476" s="86"/>
      <c r="V476" s="86"/>
      <c r="W476" s="86"/>
      <c r="X476" s="86"/>
      <c r="Y476" s="86"/>
      <c r="Z476" s="86"/>
      <c r="AA476" s="86"/>
      <c r="AB476" s="86"/>
      <c r="AC476" s="86"/>
      <c r="AD476" s="86"/>
      <c r="AE476" s="86"/>
      <c r="AF476" s="86"/>
      <c r="AG476" s="86"/>
      <c r="AH476" s="86"/>
    </row>
    <row r="477" spans="1:34" x14ac:dyDescent="0.2">
      <c r="A477" s="87">
        <v>42550</v>
      </c>
      <c r="B477" s="86">
        <v>181</v>
      </c>
      <c r="C477" s="86" t="s">
        <v>1753</v>
      </c>
      <c r="D477" s="86" t="str">
        <f t="shared" si="76"/>
        <v>5</v>
      </c>
      <c r="E477" s="86" t="s">
        <v>1671</v>
      </c>
      <c r="F477" s="86" t="str">
        <f t="shared" si="77"/>
        <v>SH</v>
      </c>
      <c r="G477" s="86">
        <v>13.5</v>
      </c>
      <c r="H477" s="86">
        <v>6</v>
      </c>
      <c r="I477" s="86">
        <v>12.5</v>
      </c>
      <c r="J477" s="86">
        <v>12.5</v>
      </c>
      <c r="K477" s="86">
        <v>2</v>
      </c>
      <c r="L477" s="86">
        <v>2</v>
      </c>
      <c r="M477" s="86"/>
      <c r="N477" s="86"/>
      <c r="O477" s="86"/>
      <c r="P477" s="86"/>
      <c r="Q477" s="86"/>
      <c r="R477" s="86"/>
      <c r="S477" s="86"/>
      <c r="T477" s="86"/>
      <c r="U477" s="86"/>
      <c r="V477" s="86"/>
      <c r="W477" s="86"/>
      <c r="X477" s="86"/>
      <c r="Y477" s="86"/>
      <c r="Z477" s="86"/>
      <c r="AA477" s="86"/>
      <c r="AB477" s="86">
        <v>10</v>
      </c>
      <c r="AC477" s="86">
        <v>10</v>
      </c>
      <c r="AD477" s="86"/>
      <c r="AE477" s="86"/>
      <c r="AF477" s="86">
        <v>10</v>
      </c>
      <c r="AG477" s="86">
        <v>10</v>
      </c>
      <c r="AH477" s="86">
        <v>10</v>
      </c>
    </row>
    <row r="478" spans="1:34" x14ac:dyDescent="0.2">
      <c r="A478" s="87">
        <v>42558</v>
      </c>
      <c r="B478" s="86">
        <v>189</v>
      </c>
      <c r="C478" s="86" t="s">
        <v>1753</v>
      </c>
      <c r="D478" s="86" t="str">
        <f t="shared" si="76"/>
        <v>5</v>
      </c>
      <c r="E478" s="86" t="s">
        <v>1671</v>
      </c>
      <c r="F478" s="86" t="str">
        <f t="shared" si="77"/>
        <v>SH</v>
      </c>
      <c r="G478" s="86">
        <v>13.5</v>
      </c>
      <c r="H478" s="86">
        <v>3</v>
      </c>
      <c r="I478" s="86">
        <v>12.5</v>
      </c>
      <c r="J478" s="86">
        <v>12.5</v>
      </c>
      <c r="K478" s="86">
        <v>3</v>
      </c>
      <c r="L478" s="86">
        <v>3</v>
      </c>
      <c r="M478" s="86"/>
      <c r="N478" s="86"/>
      <c r="O478" s="86"/>
      <c r="P478" s="86"/>
      <c r="Q478" s="86"/>
      <c r="R478" s="86"/>
      <c r="S478" s="86">
        <v>0.54</v>
      </c>
      <c r="T478" s="86">
        <v>0.55000000000000004</v>
      </c>
      <c r="U478" s="86">
        <f>AVERAGE(S478:T478)</f>
        <v>0.54500000000000004</v>
      </c>
      <c r="V478" s="86">
        <v>0.57999999999999996</v>
      </c>
      <c r="W478" s="86">
        <f t="shared" ref="W478:X482" si="80">11.898*(U478^(3.3534))</f>
        <v>1.5541967459091761</v>
      </c>
      <c r="X478" s="86">
        <f t="shared" si="80"/>
        <v>1.9149321834042425</v>
      </c>
      <c r="Y478" s="86"/>
      <c r="Z478" s="86"/>
      <c r="AA478" s="86"/>
      <c r="AB478" s="86">
        <v>10</v>
      </c>
      <c r="AC478" s="86">
        <v>10</v>
      </c>
      <c r="AD478" s="86"/>
      <c r="AE478" s="86"/>
      <c r="AF478" s="86">
        <v>10</v>
      </c>
      <c r="AG478" s="86">
        <v>10</v>
      </c>
      <c r="AH478" s="86">
        <v>10</v>
      </c>
    </row>
    <row r="479" spans="1:34" x14ac:dyDescent="0.2">
      <c r="A479" s="87">
        <v>42569</v>
      </c>
      <c r="B479" s="86">
        <v>200</v>
      </c>
      <c r="C479" s="86" t="s">
        <v>1753</v>
      </c>
      <c r="D479" s="86" t="str">
        <f t="shared" si="76"/>
        <v>5</v>
      </c>
      <c r="E479" s="86" t="s">
        <v>1671</v>
      </c>
      <c r="F479" s="86" t="str">
        <f t="shared" si="77"/>
        <v>SH</v>
      </c>
      <c r="G479" s="86">
        <v>13.5</v>
      </c>
      <c r="H479" s="86">
        <v>3</v>
      </c>
      <c r="I479" s="86">
        <v>12.5</v>
      </c>
      <c r="J479" s="86">
        <v>12.5</v>
      </c>
      <c r="K479" s="86">
        <v>5</v>
      </c>
      <c r="L479" s="86">
        <v>5</v>
      </c>
      <c r="M479" s="86"/>
      <c r="N479" s="86"/>
      <c r="O479" s="86"/>
      <c r="P479" s="86"/>
      <c r="Q479" s="86"/>
      <c r="R479" s="86"/>
      <c r="S479" s="86">
        <v>0.54</v>
      </c>
      <c r="T479" s="86">
        <v>0.52</v>
      </c>
      <c r="U479" s="86">
        <f>AVERAGE(S479:T479)</f>
        <v>0.53</v>
      </c>
      <c r="V479" s="86">
        <v>0.54</v>
      </c>
      <c r="W479" s="86">
        <f t="shared" si="80"/>
        <v>1.4153396250219665</v>
      </c>
      <c r="X479" s="86">
        <f t="shared" si="80"/>
        <v>1.506895717968777</v>
      </c>
      <c r="Y479" s="86"/>
      <c r="Z479" s="86">
        <v>9</v>
      </c>
      <c r="AA479" s="86"/>
      <c r="AB479" s="86">
        <v>9</v>
      </c>
      <c r="AC479" s="86">
        <v>8</v>
      </c>
      <c r="AD479" s="86"/>
      <c r="AE479" s="86"/>
      <c r="AF479" s="86">
        <v>8</v>
      </c>
      <c r="AG479" s="86">
        <v>7</v>
      </c>
      <c r="AH479" s="86"/>
    </row>
    <row r="480" spans="1:34" x14ac:dyDescent="0.2">
      <c r="A480" s="87">
        <v>42576</v>
      </c>
      <c r="B480" s="86">
        <v>207</v>
      </c>
      <c r="C480" s="86" t="s">
        <v>1753</v>
      </c>
      <c r="D480" s="86" t="str">
        <f t="shared" si="76"/>
        <v>5</v>
      </c>
      <c r="E480" s="86" t="s">
        <v>1671</v>
      </c>
      <c r="F480" s="86" t="str">
        <f t="shared" si="77"/>
        <v>SH</v>
      </c>
      <c r="G480" s="86">
        <v>13.5</v>
      </c>
      <c r="H480" s="86">
        <v>3</v>
      </c>
      <c r="I480" s="86">
        <v>12.5</v>
      </c>
      <c r="J480" s="86">
        <v>12.5</v>
      </c>
      <c r="K480" s="86">
        <v>5.5</v>
      </c>
      <c r="L480" s="86">
        <v>5.5</v>
      </c>
      <c r="M480" s="86"/>
      <c r="N480" s="86"/>
      <c r="O480" s="86"/>
      <c r="P480" s="86"/>
      <c r="Q480" s="86"/>
      <c r="R480" s="86"/>
      <c r="S480" s="86">
        <v>0.53</v>
      </c>
      <c r="T480" s="86">
        <v>0.52</v>
      </c>
      <c r="U480" s="86">
        <f>AVERAGE(S480:T480)</f>
        <v>0.52500000000000002</v>
      </c>
      <c r="V480" s="86">
        <v>0.53</v>
      </c>
      <c r="W480" s="86">
        <f t="shared" si="80"/>
        <v>1.3710590905803748</v>
      </c>
      <c r="X480" s="86">
        <f t="shared" si="80"/>
        <v>1.4153396250219665</v>
      </c>
      <c r="Y480" s="86"/>
      <c r="Z480" s="86">
        <v>8</v>
      </c>
      <c r="AA480" s="86"/>
      <c r="AB480" s="86">
        <v>7</v>
      </c>
      <c r="AC480" s="86">
        <v>8</v>
      </c>
      <c r="AD480" s="86"/>
      <c r="AE480" s="86"/>
      <c r="AF480" s="86">
        <v>7</v>
      </c>
      <c r="AG480" s="86">
        <v>7</v>
      </c>
      <c r="AH480" s="86">
        <v>7</v>
      </c>
    </row>
    <row r="481" spans="1:34" x14ac:dyDescent="0.2">
      <c r="A481" s="87">
        <v>42585</v>
      </c>
      <c r="B481" s="86">
        <v>216</v>
      </c>
      <c r="C481" s="86" t="s">
        <v>1753</v>
      </c>
      <c r="D481" s="86" t="str">
        <f t="shared" si="76"/>
        <v>5</v>
      </c>
      <c r="E481" s="86" t="s">
        <v>1671</v>
      </c>
      <c r="F481" s="86" t="str">
        <f t="shared" si="77"/>
        <v>SH</v>
      </c>
      <c r="G481" s="86">
        <v>13.5</v>
      </c>
      <c r="H481" s="86">
        <v>1.5</v>
      </c>
      <c r="I481" s="86">
        <v>12.5</v>
      </c>
      <c r="J481" s="86">
        <v>12</v>
      </c>
      <c r="K481" s="86">
        <v>7</v>
      </c>
      <c r="L481" s="86">
        <v>7</v>
      </c>
      <c r="M481" s="86"/>
      <c r="N481" s="86"/>
      <c r="O481" s="86"/>
      <c r="P481" s="86"/>
      <c r="Q481" s="86"/>
      <c r="R481" s="86"/>
      <c r="S481" s="86">
        <v>0.53</v>
      </c>
      <c r="T481" s="86">
        <v>0.5</v>
      </c>
      <c r="U481" s="86">
        <f>AVERAGE(S481:T481)</f>
        <v>0.51500000000000001</v>
      </c>
      <c r="V481" s="86">
        <v>0.54</v>
      </c>
      <c r="W481" s="86">
        <f t="shared" si="80"/>
        <v>1.2854296891723416</v>
      </c>
      <c r="X481" s="86">
        <f t="shared" si="80"/>
        <v>1.506895717968777</v>
      </c>
      <c r="Y481" s="86"/>
      <c r="Z481" s="86">
        <v>7</v>
      </c>
      <c r="AA481" s="86"/>
      <c r="AB481" s="86">
        <v>7</v>
      </c>
      <c r="AC481" s="86">
        <v>7</v>
      </c>
      <c r="AD481" s="86"/>
      <c r="AE481" s="86"/>
      <c r="AF481" s="86">
        <v>5</v>
      </c>
      <c r="AG481" s="86">
        <v>7</v>
      </c>
      <c r="AH481" s="86">
        <v>6</v>
      </c>
    </row>
    <row r="482" spans="1:34" x14ac:dyDescent="0.2">
      <c r="A482" s="87">
        <v>42595</v>
      </c>
      <c r="B482" s="86">
        <v>226</v>
      </c>
      <c r="C482" s="86" t="s">
        <v>1753</v>
      </c>
      <c r="D482" s="86" t="str">
        <f t="shared" si="76"/>
        <v>5</v>
      </c>
      <c r="E482" s="86" t="s">
        <v>1671</v>
      </c>
      <c r="F482" s="86" t="str">
        <f t="shared" si="77"/>
        <v>SH</v>
      </c>
      <c r="G482" s="86">
        <v>13.5</v>
      </c>
      <c r="H482" s="86">
        <v>0</v>
      </c>
      <c r="I482" s="86">
        <v>12.5</v>
      </c>
      <c r="J482" s="86">
        <v>12</v>
      </c>
      <c r="K482" s="86">
        <v>7</v>
      </c>
      <c r="L482" s="86">
        <v>7</v>
      </c>
      <c r="M482" s="86"/>
      <c r="N482" s="86"/>
      <c r="O482" s="86"/>
      <c r="P482" s="86"/>
      <c r="Q482" s="86"/>
      <c r="R482" s="86"/>
      <c r="S482" s="86">
        <v>0.56999999999999995</v>
      </c>
      <c r="T482" s="86">
        <v>0.56000000000000005</v>
      </c>
      <c r="U482" s="86">
        <f>AVERAGE(S482:T482)</f>
        <v>0.56499999999999995</v>
      </c>
      <c r="V482" s="86">
        <v>0.56000000000000005</v>
      </c>
      <c r="W482" s="86">
        <f t="shared" si="80"/>
        <v>1.753853159694424</v>
      </c>
      <c r="X482" s="86">
        <f t="shared" si="80"/>
        <v>1.7023454502226976</v>
      </c>
      <c r="Y482" s="86"/>
      <c r="Z482" s="86">
        <v>6</v>
      </c>
      <c r="AA482" s="86"/>
      <c r="AB482" s="86">
        <v>7</v>
      </c>
      <c r="AC482" s="86">
        <v>1</v>
      </c>
      <c r="AD482" s="86"/>
      <c r="AE482" s="86"/>
      <c r="AF482" s="86">
        <v>2</v>
      </c>
      <c r="AG482" s="86">
        <v>6</v>
      </c>
      <c r="AH482" s="86">
        <v>4</v>
      </c>
    </row>
    <row r="483" spans="1:34" x14ac:dyDescent="0.2">
      <c r="A483" s="87">
        <v>42601</v>
      </c>
      <c r="B483" s="86">
        <v>232</v>
      </c>
      <c r="C483" s="86" t="s">
        <v>1753</v>
      </c>
      <c r="D483" s="86" t="str">
        <f t="shared" si="76"/>
        <v>5</v>
      </c>
      <c r="E483" s="86" t="s">
        <v>1671</v>
      </c>
      <c r="F483" s="86" t="str">
        <f t="shared" si="77"/>
        <v>SH</v>
      </c>
      <c r="G483" s="86"/>
      <c r="H483" s="86"/>
      <c r="I483" s="86">
        <v>12.5</v>
      </c>
      <c r="J483" s="86">
        <v>7</v>
      </c>
      <c r="K483" s="86">
        <v>7</v>
      </c>
      <c r="L483" s="86">
        <v>6.5</v>
      </c>
      <c r="M483" s="86"/>
      <c r="N483" s="86"/>
      <c r="O483" s="86"/>
      <c r="P483" s="86"/>
      <c r="Q483" s="86"/>
      <c r="R483" s="86"/>
      <c r="S483" s="86"/>
      <c r="T483" s="86"/>
      <c r="U483" s="86"/>
      <c r="V483" s="86"/>
      <c r="W483" s="86"/>
      <c r="X483" s="86"/>
      <c r="Y483" s="86"/>
      <c r="Z483" s="86">
        <v>8</v>
      </c>
      <c r="AA483" s="86"/>
      <c r="AB483" s="86">
        <v>8</v>
      </c>
      <c r="AC483" s="86">
        <v>1</v>
      </c>
      <c r="AD483" s="86"/>
      <c r="AE483" s="86"/>
      <c r="AF483" s="86">
        <v>1</v>
      </c>
      <c r="AG483" s="86">
        <v>7</v>
      </c>
      <c r="AH483" s="86">
        <v>1</v>
      </c>
    </row>
  </sheetData>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I483"/>
  <sheetViews>
    <sheetView topLeftCell="A460" workbookViewId="0">
      <selection activeCell="A483" sqref="A483"/>
    </sheetView>
  </sheetViews>
  <sheetFormatPr defaultColWidth="11.42578125" defaultRowHeight="12.75" x14ac:dyDescent="0.2"/>
  <cols>
    <col min="1" max="1" width="12.28515625" style="77" customWidth="1"/>
    <col min="2" max="2" width="10.85546875" style="77" customWidth="1"/>
  </cols>
  <sheetData>
    <row r="1" spans="1:35" ht="15" x14ac:dyDescent="0.25">
      <c r="A1" s="87" t="s">
        <v>1655</v>
      </c>
      <c r="B1" s="86" t="s">
        <v>1656</v>
      </c>
      <c r="C1" s="86" t="s">
        <v>1719</v>
      </c>
      <c r="D1" s="86" t="s">
        <v>1738</v>
      </c>
      <c r="E1" s="86" t="s">
        <v>1687</v>
      </c>
      <c r="F1" s="86" t="s">
        <v>1722</v>
      </c>
      <c r="G1" t="s">
        <v>1657</v>
      </c>
      <c r="H1" t="s">
        <v>1658</v>
      </c>
      <c r="I1" t="s">
        <v>1659</v>
      </c>
      <c r="J1" t="s">
        <v>1660</v>
      </c>
      <c r="K1" t="s">
        <v>1661</v>
      </c>
      <c r="L1" t="s">
        <v>1662</v>
      </c>
      <c r="M1" t="s">
        <v>1663</v>
      </c>
      <c r="N1" t="s">
        <v>1664</v>
      </c>
      <c r="O1" t="s">
        <v>1665</v>
      </c>
      <c r="P1" t="s">
        <v>1666</v>
      </c>
      <c r="Q1" t="s">
        <v>1667</v>
      </c>
      <c r="R1" t="s">
        <v>1668</v>
      </c>
      <c r="S1" t="s">
        <v>1724</v>
      </c>
      <c r="T1" t="s">
        <v>1726</v>
      </c>
      <c r="U1" t="s">
        <v>1728</v>
      </c>
      <c r="V1" t="s">
        <v>1730</v>
      </c>
      <c r="W1" t="s">
        <v>1732</v>
      </c>
      <c r="X1" t="s">
        <v>1734</v>
      </c>
      <c r="Y1" s="86" t="s">
        <v>1699</v>
      </c>
      <c r="Z1" s="86" t="s">
        <v>1701</v>
      </c>
      <c r="AA1" s="86" t="s">
        <v>1703</v>
      </c>
      <c r="AB1" s="86" t="s">
        <v>1705</v>
      </c>
      <c r="AC1" s="86" t="s">
        <v>1707</v>
      </c>
      <c r="AD1" s="86" t="s">
        <v>1709</v>
      </c>
      <c r="AE1" s="86" t="s">
        <v>1711</v>
      </c>
      <c r="AF1" s="86" t="s">
        <v>1713</v>
      </c>
      <c r="AG1" s="86" t="s">
        <v>1715</v>
      </c>
      <c r="AH1" s="86" t="s">
        <v>1717</v>
      </c>
      <c r="AI1" s="84" t="s">
        <v>1736</v>
      </c>
    </row>
    <row r="2" spans="1:35" s="83" customFormat="1" ht="15" x14ac:dyDescent="0.25">
      <c r="A2" s="89" t="s">
        <v>1655</v>
      </c>
      <c r="B2" s="83" t="s">
        <v>1718</v>
      </c>
      <c r="C2" s="83" t="s">
        <v>1720</v>
      </c>
      <c r="D2" s="83" t="s">
        <v>1772</v>
      </c>
      <c r="E2" s="83" t="s">
        <v>1721</v>
      </c>
      <c r="F2" s="83" t="s">
        <v>1723</v>
      </c>
      <c r="G2" s="83" t="s">
        <v>1673</v>
      </c>
      <c r="H2" s="83" t="s">
        <v>1674</v>
      </c>
      <c r="I2" s="83" t="s">
        <v>1675</v>
      </c>
      <c r="J2" s="83" t="s">
        <v>1676</v>
      </c>
      <c r="K2" s="83" t="s">
        <v>1677</v>
      </c>
      <c r="L2" s="83" t="s">
        <v>1678</v>
      </c>
      <c r="M2" s="83" t="s">
        <v>1679</v>
      </c>
      <c r="N2" s="83" t="s">
        <v>1680</v>
      </c>
      <c r="O2" s="83" t="s">
        <v>1681</v>
      </c>
      <c r="P2" s="83" t="s">
        <v>1682</v>
      </c>
      <c r="Q2" s="83" t="s">
        <v>1683</v>
      </c>
      <c r="R2" s="83" t="s">
        <v>1684</v>
      </c>
      <c r="S2" s="83" t="s">
        <v>1725</v>
      </c>
      <c r="T2" s="83" t="s">
        <v>1727</v>
      </c>
      <c r="U2" s="83" t="s">
        <v>1729</v>
      </c>
      <c r="V2" s="83" t="s">
        <v>1731</v>
      </c>
      <c r="W2" s="83" t="s">
        <v>1733</v>
      </c>
      <c r="X2" s="83" t="s">
        <v>1735</v>
      </c>
      <c r="Y2" s="83" t="s">
        <v>1698</v>
      </c>
      <c r="Z2" s="83" t="s">
        <v>1700</v>
      </c>
      <c r="AA2" s="83" t="s">
        <v>1702</v>
      </c>
      <c r="AB2" s="83" t="s">
        <v>1704</v>
      </c>
      <c r="AC2" s="83" t="s">
        <v>1706</v>
      </c>
      <c r="AD2" s="83" t="s">
        <v>1708</v>
      </c>
      <c r="AE2" s="83" t="s">
        <v>1710</v>
      </c>
      <c r="AF2" s="83" t="s">
        <v>1712</v>
      </c>
      <c r="AG2" s="83" t="s">
        <v>1714</v>
      </c>
      <c r="AH2" s="83" t="s">
        <v>1716</v>
      </c>
      <c r="AI2" s="84" t="s">
        <v>1737</v>
      </c>
    </row>
    <row r="3" spans="1:35" s="83" customFormat="1" ht="15" x14ac:dyDescent="0.25">
      <c r="A3" s="90" t="s">
        <v>1800</v>
      </c>
      <c r="B3" s="83" t="s">
        <v>1773</v>
      </c>
      <c r="D3" s="83" t="s">
        <v>1774</v>
      </c>
      <c r="G3" s="83" t="s">
        <v>1797</v>
      </c>
      <c r="H3" s="83" t="s">
        <v>1776</v>
      </c>
      <c r="I3" s="83" t="s">
        <v>1777</v>
      </c>
      <c r="J3" s="83" t="s">
        <v>1778</v>
      </c>
      <c r="K3" s="83" t="s">
        <v>1779</v>
      </c>
      <c r="L3" s="83" t="s">
        <v>1779</v>
      </c>
      <c r="M3" s="83" t="s">
        <v>1781</v>
      </c>
      <c r="N3" s="83" t="s">
        <v>1781</v>
      </c>
      <c r="O3" s="83" t="s">
        <v>1798</v>
      </c>
      <c r="P3" s="83" t="s">
        <v>1798</v>
      </c>
      <c r="Q3" s="83" t="s">
        <v>1799</v>
      </c>
      <c r="R3" s="83" t="s">
        <v>1799</v>
      </c>
      <c r="S3" s="83" t="s">
        <v>1784</v>
      </c>
      <c r="T3" s="83" t="s">
        <v>1785</v>
      </c>
      <c r="U3" s="83" t="s">
        <v>1786</v>
      </c>
      <c r="V3" s="83" t="s">
        <v>1787</v>
      </c>
      <c r="W3" s="83" t="s">
        <v>1788</v>
      </c>
      <c r="X3" s="83" t="s">
        <v>1789</v>
      </c>
      <c r="Y3" s="83" t="s">
        <v>1790</v>
      </c>
      <c r="Z3" s="83" t="s">
        <v>1791</v>
      </c>
      <c r="AA3" s="83" t="s">
        <v>1792</v>
      </c>
      <c r="AB3" s="83" t="s">
        <v>1790</v>
      </c>
      <c r="AC3" s="83" t="s">
        <v>1793</v>
      </c>
      <c r="AD3" s="83" t="s">
        <v>1793</v>
      </c>
      <c r="AE3" s="83" t="s">
        <v>1791</v>
      </c>
      <c r="AF3" s="83" t="s">
        <v>1793</v>
      </c>
      <c r="AG3" s="83" t="s">
        <v>1790</v>
      </c>
      <c r="AH3" s="83" t="s">
        <v>1793</v>
      </c>
      <c r="AI3" s="84" t="s">
        <v>1794</v>
      </c>
    </row>
    <row r="4" spans="1:35" x14ac:dyDescent="0.2">
      <c r="A4" s="87">
        <v>42537</v>
      </c>
      <c r="B4" s="86">
        <v>168</v>
      </c>
      <c r="C4" s="86" t="s">
        <v>1739</v>
      </c>
      <c r="D4" s="86" t="str">
        <f t="shared" ref="D4:D67" si="0">LEFT(C4,1)</f>
        <v>1</v>
      </c>
      <c r="E4" s="86" t="s">
        <v>1669</v>
      </c>
      <c r="F4" s="86" t="str">
        <f t="shared" ref="F4:F67" si="1">RIGHT(C4,2)</f>
        <v>CL</v>
      </c>
      <c r="G4" s="86"/>
      <c r="H4" s="86"/>
      <c r="I4" s="86">
        <v>23</v>
      </c>
      <c r="J4" s="86">
        <v>23</v>
      </c>
      <c r="K4" s="86">
        <v>12</v>
      </c>
      <c r="L4" s="86">
        <v>12</v>
      </c>
      <c r="M4" s="86"/>
      <c r="N4" s="86"/>
      <c r="O4" s="86"/>
      <c r="P4" s="86"/>
      <c r="Q4" s="86"/>
      <c r="R4" s="86"/>
      <c r="S4" s="86"/>
      <c r="T4" s="86"/>
      <c r="U4" s="86"/>
      <c r="V4" s="86"/>
      <c r="W4" s="86"/>
      <c r="X4" s="86"/>
      <c r="Y4" s="86"/>
      <c r="Z4" s="86"/>
      <c r="AA4" s="86"/>
      <c r="AB4" s="86"/>
      <c r="AC4" s="86"/>
      <c r="AD4" s="86"/>
      <c r="AE4" s="86"/>
      <c r="AF4" s="86"/>
      <c r="AG4" s="86"/>
      <c r="AH4" s="86"/>
    </row>
    <row r="5" spans="1:35" x14ac:dyDescent="0.2">
      <c r="A5" s="87">
        <v>42551</v>
      </c>
      <c r="B5" s="86">
        <v>182</v>
      </c>
      <c r="C5" s="86" t="s">
        <v>1739</v>
      </c>
      <c r="D5" s="86" t="str">
        <f t="shared" si="0"/>
        <v>1</v>
      </c>
      <c r="E5" s="86" t="s">
        <v>1669</v>
      </c>
      <c r="F5" s="86" t="str">
        <f t="shared" si="1"/>
        <v>CL</v>
      </c>
      <c r="G5" s="86"/>
      <c r="H5" s="86"/>
      <c r="I5" s="86">
        <v>23</v>
      </c>
      <c r="J5" s="86">
        <v>22.5</v>
      </c>
      <c r="K5" s="86">
        <v>18.5</v>
      </c>
      <c r="L5" s="86">
        <v>18.5</v>
      </c>
      <c r="M5" s="86"/>
      <c r="N5" s="86"/>
      <c r="O5" s="86"/>
      <c r="P5" s="86"/>
      <c r="Q5" s="86"/>
      <c r="R5" s="86"/>
      <c r="S5" s="86"/>
      <c r="T5" s="86"/>
      <c r="U5" s="86"/>
      <c r="V5" s="86"/>
      <c r="W5" s="86"/>
      <c r="X5" s="86"/>
      <c r="Y5" s="86"/>
      <c r="Z5" s="86">
        <v>10</v>
      </c>
      <c r="AA5" s="86">
        <v>10</v>
      </c>
      <c r="AB5" s="86">
        <v>10</v>
      </c>
      <c r="AC5" s="86">
        <v>10</v>
      </c>
      <c r="AD5" s="86"/>
      <c r="AE5" s="86"/>
      <c r="AF5" s="86"/>
      <c r="AG5" s="86"/>
      <c r="AH5" s="86"/>
    </row>
    <row r="6" spans="1:35" x14ac:dyDescent="0.2">
      <c r="A6" s="87">
        <v>42556</v>
      </c>
      <c r="B6" s="86">
        <v>187</v>
      </c>
      <c r="C6" s="86" t="s">
        <v>1739</v>
      </c>
      <c r="D6" s="86" t="str">
        <f t="shared" si="0"/>
        <v>1</v>
      </c>
      <c r="E6" s="86" t="s">
        <v>1669</v>
      </c>
      <c r="F6" s="86" t="str">
        <f t="shared" si="1"/>
        <v>CL</v>
      </c>
      <c r="G6" s="86"/>
      <c r="H6" s="86"/>
      <c r="I6" s="86">
        <v>23</v>
      </c>
      <c r="J6" s="86">
        <v>22.5</v>
      </c>
      <c r="K6" s="86">
        <v>21</v>
      </c>
      <c r="L6" s="86">
        <v>21</v>
      </c>
      <c r="M6" s="86"/>
      <c r="N6" s="86"/>
      <c r="O6" s="86"/>
      <c r="P6" s="86"/>
      <c r="Q6" s="86"/>
      <c r="R6" s="86"/>
      <c r="S6" s="86">
        <v>0.47</v>
      </c>
      <c r="T6" s="86">
        <v>0.46</v>
      </c>
      <c r="U6" s="86">
        <f t="shared" ref="U6:U12" si="2">AVERAGE(S6:T6)</f>
        <v>0.46499999999999997</v>
      </c>
      <c r="V6" s="86">
        <v>0.41</v>
      </c>
      <c r="W6" s="86">
        <f t="shared" ref="W6:X12" si="3">11.898*(U6^(3.3534))</f>
        <v>0.91266353068140194</v>
      </c>
      <c r="X6" s="86">
        <f t="shared" si="3"/>
        <v>0.59838865317577594</v>
      </c>
      <c r="Y6" s="86"/>
      <c r="Z6" s="86">
        <v>10</v>
      </c>
      <c r="AA6" s="86">
        <v>10</v>
      </c>
      <c r="AB6" s="86">
        <v>10</v>
      </c>
      <c r="AC6" s="86">
        <v>10</v>
      </c>
      <c r="AD6" s="86"/>
      <c r="AE6" s="86"/>
      <c r="AF6" s="86"/>
      <c r="AG6" s="86"/>
      <c r="AH6" s="86"/>
    </row>
    <row r="7" spans="1:35" x14ac:dyDescent="0.2">
      <c r="A7" s="87">
        <v>42563</v>
      </c>
      <c r="B7" s="86">
        <v>194</v>
      </c>
      <c r="C7" s="86" t="s">
        <v>1739</v>
      </c>
      <c r="D7" s="86" t="str">
        <f t="shared" si="0"/>
        <v>1</v>
      </c>
      <c r="E7" s="86" t="s">
        <v>1669</v>
      </c>
      <c r="F7" s="86" t="str">
        <f t="shared" si="1"/>
        <v>CL</v>
      </c>
      <c r="G7" s="86"/>
      <c r="H7" s="86"/>
      <c r="I7" s="86">
        <v>23</v>
      </c>
      <c r="J7" s="86">
        <v>22.5</v>
      </c>
      <c r="K7" s="86">
        <v>22</v>
      </c>
      <c r="L7" s="86">
        <v>22</v>
      </c>
      <c r="M7" s="86">
        <v>2.5</v>
      </c>
      <c r="N7" s="86">
        <v>2.5</v>
      </c>
      <c r="O7" s="86"/>
      <c r="P7" s="86"/>
      <c r="Q7" s="86"/>
      <c r="R7" s="86"/>
      <c r="S7" s="86">
        <v>0.55000000000000004</v>
      </c>
      <c r="T7" s="86">
        <v>0.47</v>
      </c>
      <c r="U7" s="86">
        <f t="shared" si="2"/>
        <v>0.51</v>
      </c>
      <c r="V7" s="86">
        <v>0.44</v>
      </c>
      <c r="W7" s="86">
        <f t="shared" si="3"/>
        <v>1.2440556074631184</v>
      </c>
      <c r="X7" s="86">
        <f t="shared" si="3"/>
        <v>0.75827750060974763</v>
      </c>
      <c r="Y7" s="86"/>
      <c r="Z7" s="86">
        <v>10</v>
      </c>
      <c r="AA7" s="86">
        <v>10</v>
      </c>
      <c r="AB7" s="86">
        <v>10</v>
      </c>
      <c r="AC7" s="86">
        <v>10</v>
      </c>
      <c r="AD7" s="86"/>
      <c r="AE7" s="86"/>
      <c r="AF7" s="86"/>
      <c r="AG7" s="86"/>
      <c r="AH7" s="86"/>
    </row>
    <row r="8" spans="1:35" x14ac:dyDescent="0.2">
      <c r="A8" s="87">
        <v>42571</v>
      </c>
      <c r="B8" s="86">
        <v>202</v>
      </c>
      <c r="C8" s="86" t="s">
        <v>1739</v>
      </c>
      <c r="D8" s="86" t="str">
        <f t="shared" si="0"/>
        <v>1</v>
      </c>
      <c r="E8" s="86" t="s">
        <v>1669</v>
      </c>
      <c r="F8" s="86" t="str">
        <f t="shared" si="1"/>
        <v>CL</v>
      </c>
      <c r="G8" s="86"/>
      <c r="H8" s="86"/>
      <c r="I8" s="86">
        <v>23</v>
      </c>
      <c r="J8" s="86">
        <v>22.5</v>
      </c>
      <c r="K8" s="86">
        <v>25.5</v>
      </c>
      <c r="L8" s="86">
        <v>25.5</v>
      </c>
      <c r="M8" s="86"/>
      <c r="N8" s="86"/>
      <c r="O8" s="86"/>
      <c r="P8" s="86"/>
      <c r="Q8" s="86"/>
      <c r="R8" s="86"/>
      <c r="S8" s="86">
        <v>0.44</v>
      </c>
      <c r="T8" s="86">
        <v>0.46</v>
      </c>
      <c r="U8" s="86">
        <f t="shared" si="2"/>
        <v>0.45</v>
      </c>
      <c r="V8" s="86">
        <v>0.5</v>
      </c>
      <c r="W8" s="86">
        <f t="shared" si="3"/>
        <v>0.81762998177960833</v>
      </c>
      <c r="X8" s="86">
        <f t="shared" si="3"/>
        <v>1.1641259681057374</v>
      </c>
      <c r="Y8" s="86"/>
      <c r="Z8" s="86">
        <v>9</v>
      </c>
      <c r="AA8" s="86">
        <v>8</v>
      </c>
      <c r="AB8" s="86">
        <v>9</v>
      </c>
      <c r="AC8" s="86">
        <v>9</v>
      </c>
      <c r="AD8" s="86"/>
      <c r="AE8" s="86"/>
      <c r="AF8" s="86"/>
      <c r="AG8" s="86"/>
      <c r="AH8" s="86"/>
    </row>
    <row r="9" spans="1:35" x14ac:dyDescent="0.2">
      <c r="A9" s="87">
        <v>42580</v>
      </c>
      <c r="B9" s="86">
        <v>211</v>
      </c>
      <c r="C9" s="86" t="s">
        <v>1739</v>
      </c>
      <c r="D9" s="86" t="str">
        <f t="shared" si="0"/>
        <v>1</v>
      </c>
      <c r="E9" s="86" t="s">
        <v>1669</v>
      </c>
      <c r="F9" s="86" t="str">
        <f t="shared" si="1"/>
        <v>CL</v>
      </c>
      <c r="G9" s="86"/>
      <c r="H9" s="86"/>
      <c r="I9" s="86">
        <v>23</v>
      </c>
      <c r="J9" s="86">
        <v>22.5</v>
      </c>
      <c r="K9" s="86">
        <v>25.5</v>
      </c>
      <c r="L9" s="86">
        <v>25.5</v>
      </c>
      <c r="M9" s="86">
        <v>9.5</v>
      </c>
      <c r="N9" s="86">
        <v>9.5</v>
      </c>
      <c r="O9" s="86"/>
      <c r="P9" s="86"/>
      <c r="Q9" s="86"/>
      <c r="R9" s="86"/>
      <c r="S9" s="86">
        <v>0.48</v>
      </c>
      <c r="T9" s="86">
        <v>0.44</v>
      </c>
      <c r="U9" s="86">
        <f t="shared" si="2"/>
        <v>0.45999999999999996</v>
      </c>
      <c r="V9" s="86">
        <v>0.5</v>
      </c>
      <c r="W9" s="86">
        <f t="shared" si="3"/>
        <v>0.88016901809054193</v>
      </c>
      <c r="X9" s="86">
        <f t="shared" si="3"/>
        <v>1.1641259681057374</v>
      </c>
      <c r="Y9" s="86"/>
      <c r="Z9" s="86">
        <v>8</v>
      </c>
      <c r="AA9" s="86">
        <v>6</v>
      </c>
      <c r="AB9" s="86">
        <v>8</v>
      </c>
      <c r="AC9" s="86">
        <v>8</v>
      </c>
      <c r="AD9" s="86"/>
      <c r="AE9" s="86"/>
      <c r="AF9" s="86"/>
      <c r="AG9" s="86"/>
      <c r="AH9" s="86"/>
    </row>
    <row r="10" spans="1:35" x14ac:dyDescent="0.2">
      <c r="A10" s="87">
        <v>42586</v>
      </c>
      <c r="B10" s="86">
        <v>217</v>
      </c>
      <c r="C10" s="86" t="s">
        <v>1739</v>
      </c>
      <c r="D10" s="86" t="str">
        <f t="shared" si="0"/>
        <v>1</v>
      </c>
      <c r="E10" s="86" t="s">
        <v>1669</v>
      </c>
      <c r="F10" s="86" t="str">
        <f t="shared" si="1"/>
        <v>CL</v>
      </c>
      <c r="G10" s="86"/>
      <c r="H10" s="86"/>
      <c r="I10" s="86">
        <v>23</v>
      </c>
      <c r="J10" s="86">
        <v>22.5</v>
      </c>
      <c r="K10" s="86">
        <v>25.5</v>
      </c>
      <c r="L10" s="86">
        <v>25.5</v>
      </c>
      <c r="M10" s="86">
        <v>12</v>
      </c>
      <c r="N10" s="86">
        <v>12</v>
      </c>
      <c r="O10" s="86"/>
      <c r="P10" s="86"/>
      <c r="Q10" s="86"/>
      <c r="R10" s="86"/>
      <c r="S10" s="86">
        <v>0.47</v>
      </c>
      <c r="T10" s="86">
        <v>0.52</v>
      </c>
      <c r="U10" s="86">
        <f t="shared" si="2"/>
        <v>0.495</v>
      </c>
      <c r="V10" s="86">
        <v>0.49</v>
      </c>
      <c r="W10" s="86">
        <f t="shared" si="3"/>
        <v>1.125545455203536</v>
      </c>
      <c r="X10" s="86">
        <f t="shared" si="3"/>
        <v>1.0878712496986978</v>
      </c>
      <c r="Y10" s="86"/>
      <c r="Z10" s="86">
        <v>7</v>
      </c>
      <c r="AA10" s="86">
        <v>7</v>
      </c>
      <c r="AB10" s="86">
        <v>9</v>
      </c>
      <c r="AC10" s="86">
        <v>9</v>
      </c>
      <c r="AD10" s="86"/>
      <c r="AE10" s="86"/>
      <c r="AF10" s="86"/>
      <c r="AG10" s="86"/>
      <c r="AH10" s="86"/>
    </row>
    <row r="11" spans="1:35" x14ac:dyDescent="0.2">
      <c r="A11" s="87">
        <v>42598</v>
      </c>
      <c r="B11" s="86">
        <v>229</v>
      </c>
      <c r="C11" s="86" t="s">
        <v>1739</v>
      </c>
      <c r="D11" s="86" t="str">
        <f t="shared" si="0"/>
        <v>1</v>
      </c>
      <c r="E11" s="86" t="s">
        <v>1669</v>
      </c>
      <c r="F11" s="86" t="str">
        <f t="shared" si="1"/>
        <v>CL</v>
      </c>
      <c r="G11" s="86"/>
      <c r="H11" s="86"/>
      <c r="I11" s="86">
        <v>23</v>
      </c>
      <c r="J11" s="86">
        <v>18</v>
      </c>
      <c r="K11" s="86">
        <v>25.5</v>
      </c>
      <c r="L11" s="86">
        <v>25</v>
      </c>
      <c r="M11" s="86">
        <v>14</v>
      </c>
      <c r="N11" s="86">
        <v>14</v>
      </c>
      <c r="O11" s="86"/>
      <c r="P11" s="86"/>
      <c r="Q11" s="86"/>
      <c r="R11" s="86"/>
      <c r="S11" s="86">
        <v>0.45</v>
      </c>
      <c r="T11" s="86">
        <v>0.46</v>
      </c>
      <c r="U11" s="86">
        <f t="shared" si="2"/>
        <v>0.45500000000000002</v>
      </c>
      <c r="V11" s="86">
        <v>0.49</v>
      </c>
      <c r="W11" s="86">
        <f t="shared" si="3"/>
        <v>0.84849518498403487</v>
      </c>
      <c r="X11" s="86">
        <f t="shared" si="3"/>
        <v>1.0878712496986978</v>
      </c>
      <c r="Y11" s="86"/>
      <c r="Z11" s="86">
        <v>7</v>
      </c>
      <c r="AA11" s="86">
        <v>6</v>
      </c>
      <c r="AB11" s="86">
        <v>7</v>
      </c>
      <c r="AC11" s="86">
        <v>3</v>
      </c>
      <c r="AD11" s="86"/>
      <c r="AE11" s="86"/>
      <c r="AF11" s="86"/>
      <c r="AG11" s="86"/>
      <c r="AH11" s="86"/>
    </row>
    <row r="12" spans="1:35" x14ac:dyDescent="0.2">
      <c r="A12" s="87">
        <v>42605</v>
      </c>
      <c r="B12" s="86">
        <v>236</v>
      </c>
      <c r="C12" s="86" t="s">
        <v>1739</v>
      </c>
      <c r="D12" s="86" t="str">
        <f t="shared" si="0"/>
        <v>1</v>
      </c>
      <c r="E12" s="86" t="s">
        <v>1669</v>
      </c>
      <c r="F12" s="86" t="str">
        <f t="shared" si="1"/>
        <v>CL</v>
      </c>
      <c r="G12" s="86"/>
      <c r="H12" s="86"/>
      <c r="I12" s="86">
        <v>23</v>
      </c>
      <c r="J12" s="86">
        <v>12.5</v>
      </c>
      <c r="K12" s="86">
        <v>25.5</v>
      </c>
      <c r="L12" s="86">
        <v>24</v>
      </c>
      <c r="M12" s="86">
        <v>14</v>
      </c>
      <c r="N12" s="86">
        <v>14</v>
      </c>
      <c r="O12" s="86"/>
      <c r="P12" s="86"/>
      <c r="Q12" s="86"/>
      <c r="R12" s="86"/>
      <c r="S12" s="86">
        <v>0.48</v>
      </c>
      <c r="T12" s="86">
        <v>0.49</v>
      </c>
      <c r="U12" s="86">
        <f t="shared" si="2"/>
        <v>0.48499999999999999</v>
      </c>
      <c r="V12" s="86">
        <v>0.49</v>
      </c>
      <c r="W12" s="86">
        <f t="shared" si="3"/>
        <v>1.0510909839652229</v>
      </c>
      <c r="X12" s="86">
        <f t="shared" si="3"/>
        <v>1.0878712496986978</v>
      </c>
      <c r="Y12" s="86"/>
      <c r="Z12" s="86">
        <v>7</v>
      </c>
      <c r="AA12" s="86">
        <v>6</v>
      </c>
      <c r="AB12" s="86">
        <v>7</v>
      </c>
      <c r="AC12" s="86">
        <v>1</v>
      </c>
      <c r="AD12" s="86"/>
      <c r="AE12" s="86"/>
      <c r="AF12" s="86"/>
      <c r="AG12" s="86"/>
      <c r="AH12" s="86"/>
    </row>
    <row r="13" spans="1:35" x14ac:dyDescent="0.2">
      <c r="A13" s="87">
        <v>42537</v>
      </c>
      <c r="B13" s="86">
        <v>168</v>
      </c>
      <c r="C13" s="86" t="s">
        <v>1740</v>
      </c>
      <c r="D13" s="86" t="str">
        <f t="shared" si="0"/>
        <v>1</v>
      </c>
      <c r="E13" s="86" t="s">
        <v>1669</v>
      </c>
      <c r="F13" s="86" t="str">
        <f t="shared" si="1"/>
        <v>CT</v>
      </c>
      <c r="G13" s="86">
        <v>8.5</v>
      </c>
      <c r="H13" s="86">
        <v>8</v>
      </c>
      <c r="I13" s="86">
        <v>15.5</v>
      </c>
      <c r="J13" s="86">
        <v>15.5</v>
      </c>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5" x14ac:dyDescent="0.2">
      <c r="A14" s="87">
        <v>42551</v>
      </c>
      <c r="B14" s="86">
        <v>182</v>
      </c>
      <c r="C14" s="86" t="s">
        <v>1740</v>
      </c>
      <c r="D14" s="86" t="str">
        <f t="shared" si="0"/>
        <v>1</v>
      </c>
      <c r="E14" s="86" t="s">
        <v>1669</v>
      </c>
      <c r="F14" s="86" t="str">
        <f t="shared" si="1"/>
        <v>CT</v>
      </c>
      <c r="G14" s="86">
        <v>8.5</v>
      </c>
      <c r="H14" s="86">
        <v>8</v>
      </c>
      <c r="I14" s="86">
        <v>17.5</v>
      </c>
      <c r="J14" s="86">
        <v>17.5</v>
      </c>
      <c r="K14" s="86">
        <v>2</v>
      </c>
      <c r="L14" s="86">
        <v>2</v>
      </c>
      <c r="M14" s="86"/>
      <c r="N14" s="86"/>
      <c r="O14" s="86"/>
      <c r="P14" s="86"/>
      <c r="Q14" s="86"/>
      <c r="R14" s="86"/>
      <c r="S14" s="86"/>
      <c r="T14" s="86"/>
      <c r="U14" s="86"/>
      <c r="V14" s="86"/>
      <c r="W14" s="86"/>
      <c r="X14" s="86"/>
      <c r="Y14" s="86"/>
      <c r="Z14" s="86">
        <v>10</v>
      </c>
      <c r="AA14" s="86"/>
      <c r="AB14" s="86">
        <v>10</v>
      </c>
      <c r="AC14" s="86">
        <v>10</v>
      </c>
      <c r="AD14" s="86">
        <v>10</v>
      </c>
      <c r="AE14" s="86"/>
      <c r="AF14" s="86"/>
      <c r="AG14" s="86"/>
      <c r="AH14" s="86"/>
    </row>
    <row r="15" spans="1:35" x14ac:dyDescent="0.2">
      <c r="A15" s="87">
        <v>42556</v>
      </c>
      <c r="B15" s="86">
        <v>187</v>
      </c>
      <c r="C15" s="86" t="s">
        <v>1740</v>
      </c>
      <c r="D15" s="86" t="str">
        <f t="shared" si="0"/>
        <v>1</v>
      </c>
      <c r="E15" s="86" t="s">
        <v>1669</v>
      </c>
      <c r="F15" s="86" t="str">
        <f t="shared" si="1"/>
        <v>CT</v>
      </c>
      <c r="G15" s="86">
        <v>8.5</v>
      </c>
      <c r="H15" s="86">
        <v>8</v>
      </c>
      <c r="I15" s="86">
        <v>17.5</v>
      </c>
      <c r="J15" s="86">
        <v>17.5</v>
      </c>
      <c r="K15" s="86">
        <v>3</v>
      </c>
      <c r="L15" s="86">
        <v>3</v>
      </c>
      <c r="M15" s="86"/>
      <c r="N15" s="86"/>
      <c r="O15" s="86"/>
      <c r="P15" s="86"/>
      <c r="Q15" s="86"/>
      <c r="R15" s="86"/>
      <c r="S15" s="86">
        <v>0.61</v>
      </c>
      <c r="T15" s="86">
        <v>0.68</v>
      </c>
      <c r="U15" s="86">
        <f t="shared" ref="U15:U21" si="4">AVERAGE(S15:T15)</f>
        <v>0.64500000000000002</v>
      </c>
      <c r="V15" s="86">
        <v>0.51</v>
      </c>
      <c r="W15" s="86">
        <f t="shared" ref="W15:X21" si="5">11.898*(U15^(3.3534))</f>
        <v>2.734333678453952</v>
      </c>
      <c r="X15" s="86">
        <f t="shared" si="5"/>
        <v>1.2440556074631184</v>
      </c>
      <c r="Y15" s="86"/>
      <c r="Z15" s="86">
        <v>10</v>
      </c>
      <c r="AA15" s="86">
        <v>10</v>
      </c>
      <c r="AB15" s="86">
        <v>10</v>
      </c>
      <c r="AC15" s="86">
        <v>10</v>
      </c>
      <c r="AD15" s="86">
        <v>10</v>
      </c>
      <c r="AE15" s="86"/>
      <c r="AF15" s="86"/>
      <c r="AG15" s="86"/>
      <c r="AH15" s="86"/>
    </row>
    <row r="16" spans="1:35" x14ac:dyDescent="0.2">
      <c r="A16" s="87">
        <v>42563</v>
      </c>
      <c r="B16" s="86">
        <v>194</v>
      </c>
      <c r="C16" s="86" t="s">
        <v>1740</v>
      </c>
      <c r="D16" s="86" t="str">
        <f t="shared" si="0"/>
        <v>1</v>
      </c>
      <c r="E16" s="86" t="s">
        <v>1669</v>
      </c>
      <c r="F16" s="86" t="str">
        <f t="shared" si="1"/>
        <v>CT</v>
      </c>
      <c r="G16" s="86">
        <v>8.5</v>
      </c>
      <c r="H16" s="86">
        <v>8</v>
      </c>
      <c r="I16" s="86">
        <v>17.5</v>
      </c>
      <c r="J16" s="86">
        <v>17.5</v>
      </c>
      <c r="K16" s="86">
        <v>4</v>
      </c>
      <c r="L16" s="86">
        <v>4</v>
      </c>
      <c r="M16" s="86"/>
      <c r="N16" s="86"/>
      <c r="O16" s="86"/>
      <c r="P16" s="86"/>
      <c r="Q16" s="86"/>
      <c r="R16" s="86"/>
      <c r="S16" s="86">
        <v>0.52</v>
      </c>
      <c r="T16" s="86">
        <v>0.56999999999999995</v>
      </c>
      <c r="U16" s="86">
        <f t="shared" si="4"/>
        <v>0.54499999999999993</v>
      </c>
      <c r="V16" s="86">
        <v>0.49</v>
      </c>
      <c r="W16" s="86">
        <f t="shared" si="5"/>
        <v>1.5541967459091754</v>
      </c>
      <c r="X16" s="86">
        <f t="shared" si="5"/>
        <v>1.0878712496986978</v>
      </c>
      <c r="Y16" s="86"/>
      <c r="Z16" s="86">
        <v>10</v>
      </c>
      <c r="AA16" s="86">
        <v>10</v>
      </c>
      <c r="AB16" s="86">
        <v>10</v>
      </c>
      <c r="AC16" s="86">
        <v>8</v>
      </c>
      <c r="AD16" s="86">
        <v>8</v>
      </c>
      <c r="AE16" s="86"/>
      <c r="AF16" s="86"/>
      <c r="AG16" s="86"/>
      <c r="AH16" s="86"/>
    </row>
    <row r="17" spans="1:34" x14ac:dyDescent="0.2">
      <c r="A17" s="87">
        <v>42571</v>
      </c>
      <c r="B17" s="86">
        <v>202</v>
      </c>
      <c r="C17" s="86" t="s">
        <v>1740</v>
      </c>
      <c r="D17" s="86" t="str">
        <f t="shared" si="0"/>
        <v>1</v>
      </c>
      <c r="E17" s="86" t="s">
        <v>1669</v>
      </c>
      <c r="F17" s="86" t="str">
        <f t="shared" si="1"/>
        <v>CT</v>
      </c>
      <c r="G17" s="86">
        <v>8.5</v>
      </c>
      <c r="H17" s="86">
        <v>8</v>
      </c>
      <c r="I17" s="86">
        <v>17.5</v>
      </c>
      <c r="J17" s="86">
        <v>17.5</v>
      </c>
      <c r="K17" s="86">
        <v>5.5</v>
      </c>
      <c r="L17" s="86">
        <v>5.5</v>
      </c>
      <c r="M17" s="86"/>
      <c r="N17" s="86"/>
      <c r="O17" s="86"/>
      <c r="P17" s="86"/>
      <c r="Q17" s="86"/>
      <c r="R17" s="86"/>
      <c r="S17" s="86">
        <v>0.6</v>
      </c>
      <c r="T17" s="86">
        <v>0.56000000000000005</v>
      </c>
      <c r="U17" s="86">
        <f t="shared" si="4"/>
        <v>0.58000000000000007</v>
      </c>
      <c r="V17" s="86">
        <v>0.5</v>
      </c>
      <c r="W17" s="86">
        <f t="shared" si="5"/>
        <v>1.9149321834042439</v>
      </c>
      <c r="X17" s="86">
        <f t="shared" si="5"/>
        <v>1.1641259681057374</v>
      </c>
      <c r="Y17" s="86"/>
      <c r="Z17" s="86">
        <v>8</v>
      </c>
      <c r="AA17" s="86">
        <v>8</v>
      </c>
      <c r="AB17" s="86">
        <v>8</v>
      </c>
      <c r="AC17" s="86">
        <v>8</v>
      </c>
      <c r="AD17" s="86">
        <v>7</v>
      </c>
      <c r="AE17" s="86"/>
      <c r="AF17" s="86"/>
      <c r="AG17" s="86"/>
      <c r="AH17" s="86"/>
    </row>
    <row r="18" spans="1:34" x14ac:dyDescent="0.2">
      <c r="A18" s="87">
        <v>42580</v>
      </c>
      <c r="B18" s="86">
        <v>211</v>
      </c>
      <c r="C18" s="86" t="s">
        <v>1740</v>
      </c>
      <c r="D18" s="86" t="str">
        <f t="shared" si="0"/>
        <v>1</v>
      </c>
      <c r="E18" s="86" t="s">
        <v>1669</v>
      </c>
      <c r="F18" s="86" t="str">
        <f t="shared" si="1"/>
        <v>CT</v>
      </c>
      <c r="G18" s="86">
        <v>8.5</v>
      </c>
      <c r="H18" s="86">
        <v>6.5</v>
      </c>
      <c r="I18" s="86">
        <v>17.5</v>
      </c>
      <c r="J18" s="86">
        <v>17.5</v>
      </c>
      <c r="K18" s="86">
        <v>6.5</v>
      </c>
      <c r="L18" s="86">
        <v>6.5</v>
      </c>
      <c r="M18" s="86"/>
      <c r="N18" s="86"/>
      <c r="O18" s="86"/>
      <c r="P18" s="86"/>
      <c r="Q18" s="86"/>
      <c r="R18" s="86"/>
      <c r="S18" s="86">
        <v>0.63</v>
      </c>
      <c r="T18" s="86">
        <v>0.6</v>
      </c>
      <c r="U18" s="86">
        <f t="shared" si="4"/>
        <v>0.61499999999999999</v>
      </c>
      <c r="V18" s="86">
        <v>0.53</v>
      </c>
      <c r="W18" s="86">
        <f t="shared" si="5"/>
        <v>2.3307075222229661</v>
      </c>
      <c r="X18" s="86">
        <f t="shared" si="5"/>
        <v>1.4153396250219665</v>
      </c>
      <c r="Y18" s="86"/>
      <c r="Z18" s="86">
        <v>8</v>
      </c>
      <c r="AA18" s="86">
        <v>6</v>
      </c>
      <c r="AB18" s="86">
        <v>8</v>
      </c>
      <c r="AC18" s="86">
        <v>7</v>
      </c>
      <c r="AD18" s="86">
        <v>4</v>
      </c>
      <c r="AE18" s="86"/>
      <c r="AF18" s="86"/>
      <c r="AG18" s="86"/>
      <c r="AH18" s="86"/>
    </row>
    <row r="19" spans="1:34" x14ac:dyDescent="0.2">
      <c r="A19" s="87">
        <v>42586</v>
      </c>
      <c r="B19" s="86">
        <v>217</v>
      </c>
      <c r="C19" s="86" t="s">
        <v>1740</v>
      </c>
      <c r="D19" s="86" t="str">
        <f t="shared" si="0"/>
        <v>1</v>
      </c>
      <c r="E19" s="86" t="s">
        <v>1669</v>
      </c>
      <c r="F19" s="86" t="str">
        <f t="shared" si="1"/>
        <v>CT</v>
      </c>
      <c r="G19" s="86">
        <v>8.5</v>
      </c>
      <c r="H19" s="86">
        <v>6.5</v>
      </c>
      <c r="I19" s="86">
        <v>17.5</v>
      </c>
      <c r="J19" s="86">
        <v>17.5</v>
      </c>
      <c r="K19" s="86">
        <v>6.5</v>
      </c>
      <c r="L19" s="86">
        <v>6.5</v>
      </c>
      <c r="M19" s="86"/>
      <c r="N19" s="86"/>
      <c r="O19" s="86"/>
      <c r="P19" s="86"/>
      <c r="Q19" s="86"/>
      <c r="R19" s="86"/>
      <c r="S19" s="86">
        <v>0.57999999999999996</v>
      </c>
      <c r="T19" s="86">
        <v>0.62</v>
      </c>
      <c r="U19" s="86">
        <f t="shared" si="4"/>
        <v>0.6</v>
      </c>
      <c r="V19" s="86">
        <v>0.51</v>
      </c>
      <c r="W19" s="86">
        <f t="shared" si="5"/>
        <v>2.14548937246242</v>
      </c>
      <c r="X19" s="86">
        <f t="shared" si="5"/>
        <v>1.2440556074631184</v>
      </c>
      <c r="Y19" s="86"/>
      <c r="Z19" s="86">
        <v>7</v>
      </c>
      <c r="AA19" s="86">
        <v>7</v>
      </c>
      <c r="AB19" s="86">
        <v>8</v>
      </c>
      <c r="AC19" s="86">
        <v>7</v>
      </c>
      <c r="AD19" s="86">
        <v>5</v>
      </c>
      <c r="AE19" s="86"/>
      <c r="AF19" s="86"/>
      <c r="AG19" s="86"/>
      <c r="AH19" s="86"/>
    </row>
    <row r="20" spans="1:34" x14ac:dyDescent="0.2">
      <c r="A20" s="87">
        <v>42598</v>
      </c>
      <c r="B20" s="86">
        <v>229</v>
      </c>
      <c r="C20" s="86" t="s">
        <v>1740</v>
      </c>
      <c r="D20" s="86" t="str">
        <f t="shared" si="0"/>
        <v>1</v>
      </c>
      <c r="E20" s="86" t="s">
        <v>1669</v>
      </c>
      <c r="F20" s="86" t="str">
        <f t="shared" si="1"/>
        <v>CT</v>
      </c>
      <c r="G20" s="86">
        <v>8.5</v>
      </c>
      <c r="H20" s="86">
        <v>6</v>
      </c>
      <c r="I20" s="86">
        <v>17.5</v>
      </c>
      <c r="J20" s="86">
        <v>17</v>
      </c>
      <c r="K20" s="86">
        <v>6.5</v>
      </c>
      <c r="L20" s="86">
        <v>6.5</v>
      </c>
      <c r="M20" s="86"/>
      <c r="N20" s="86"/>
      <c r="O20" s="86"/>
      <c r="P20" s="86"/>
      <c r="Q20" s="86"/>
      <c r="R20" s="86"/>
      <c r="S20" s="86">
        <v>0.61</v>
      </c>
      <c r="T20" s="86">
        <v>0.55000000000000004</v>
      </c>
      <c r="U20" s="86">
        <f t="shared" si="4"/>
        <v>0.58000000000000007</v>
      </c>
      <c r="V20" s="86">
        <v>0.51</v>
      </c>
      <c r="W20" s="86">
        <f t="shared" si="5"/>
        <v>1.9149321834042439</v>
      </c>
      <c r="X20" s="86">
        <f t="shared" si="5"/>
        <v>1.2440556074631184</v>
      </c>
      <c r="Y20" s="86"/>
      <c r="Z20" s="86">
        <v>7</v>
      </c>
      <c r="AA20" s="86">
        <v>5</v>
      </c>
      <c r="AB20" s="86">
        <v>8</v>
      </c>
      <c r="AC20" s="86">
        <v>3</v>
      </c>
      <c r="AD20" s="86">
        <v>2</v>
      </c>
      <c r="AE20" s="86"/>
      <c r="AF20" s="86"/>
      <c r="AG20" s="86"/>
      <c r="AH20" s="86"/>
    </row>
    <row r="21" spans="1:34" x14ac:dyDescent="0.2">
      <c r="A21" s="87">
        <v>42605</v>
      </c>
      <c r="B21" s="86">
        <v>236</v>
      </c>
      <c r="C21" s="86" t="s">
        <v>1740</v>
      </c>
      <c r="D21" s="86" t="str">
        <f t="shared" si="0"/>
        <v>1</v>
      </c>
      <c r="E21" s="86" t="s">
        <v>1669</v>
      </c>
      <c r="F21" s="86" t="str">
        <f t="shared" si="1"/>
        <v>CT</v>
      </c>
      <c r="G21" s="86">
        <v>8.5</v>
      </c>
      <c r="H21" s="86">
        <v>4</v>
      </c>
      <c r="I21" s="86">
        <v>17.5</v>
      </c>
      <c r="J21" s="86">
        <v>17</v>
      </c>
      <c r="K21" s="86">
        <v>6.5</v>
      </c>
      <c r="L21" s="86">
        <v>6.5</v>
      </c>
      <c r="M21" s="86"/>
      <c r="N21" s="86"/>
      <c r="O21" s="86"/>
      <c r="P21" s="86"/>
      <c r="Q21" s="86"/>
      <c r="R21" s="86"/>
      <c r="S21" s="86">
        <v>0.57999999999999996</v>
      </c>
      <c r="T21" s="86">
        <v>0.56999999999999995</v>
      </c>
      <c r="U21" s="86">
        <f t="shared" si="4"/>
        <v>0.57499999999999996</v>
      </c>
      <c r="V21" s="86">
        <v>0.48</v>
      </c>
      <c r="W21" s="86">
        <f t="shared" si="5"/>
        <v>1.8601335031507611</v>
      </c>
      <c r="X21" s="86">
        <f t="shared" si="5"/>
        <v>1.0151923348970988</v>
      </c>
      <c r="Y21" s="86"/>
      <c r="Z21" s="86">
        <v>7</v>
      </c>
      <c r="AA21" s="86">
        <v>5</v>
      </c>
      <c r="AB21" s="86">
        <v>7</v>
      </c>
      <c r="AC21" s="86">
        <v>2</v>
      </c>
      <c r="AD21" s="86">
        <v>2</v>
      </c>
      <c r="AE21" s="86"/>
      <c r="AF21" s="86"/>
      <c r="AG21" s="86"/>
      <c r="AH21" s="86"/>
    </row>
    <row r="22" spans="1:34" x14ac:dyDescent="0.2">
      <c r="A22" s="87">
        <v>42537</v>
      </c>
      <c r="B22" s="86">
        <v>168</v>
      </c>
      <c r="C22" s="86" t="s">
        <v>1741</v>
      </c>
      <c r="D22" s="86" t="str">
        <f t="shared" si="0"/>
        <v>1</v>
      </c>
      <c r="E22" s="86" t="s">
        <v>1669</v>
      </c>
      <c r="F22" s="86" t="str">
        <f t="shared" si="1"/>
        <v>SH</v>
      </c>
      <c r="G22" s="86"/>
      <c r="H22" s="86"/>
      <c r="I22" s="86">
        <v>21</v>
      </c>
      <c r="J22" s="86">
        <v>21</v>
      </c>
      <c r="K22" s="86">
        <v>6</v>
      </c>
      <c r="L22" s="86">
        <v>6</v>
      </c>
      <c r="M22" s="86"/>
      <c r="N22" s="86"/>
      <c r="O22" s="86"/>
      <c r="P22" s="86"/>
      <c r="Q22" s="86"/>
      <c r="R22" s="86"/>
      <c r="S22" s="86"/>
      <c r="T22" s="86"/>
      <c r="U22" s="86"/>
      <c r="V22" s="86"/>
      <c r="W22" s="86"/>
      <c r="X22" s="86"/>
      <c r="Y22" s="86"/>
      <c r="Z22" s="86"/>
      <c r="AA22" s="86"/>
      <c r="AB22" s="86"/>
      <c r="AC22" s="86"/>
      <c r="AD22" s="86"/>
      <c r="AE22" s="86"/>
      <c r="AF22" s="86"/>
      <c r="AG22" s="86"/>
      <c r="AH22" s="86"/>
    </row>
    <row r="23" spans="1:34" x14ac:dyDescent="0.2">
      <c r="A23" s="87">
        <v>42551</v>
      </c>
      <c r="B23" s="86">
        <v>182</v>
      </c>
      <c r="C23" s="86" t="s">
        <v>1741</v>
      </c>
      <c r="D23" s="86" t="str">
        <f t="shared" si="0"/>
        <v>1</v>
      </c>
      <c r="E23" s="86" t="s">
        <v>1669</v>
      </c>
      <c r="F23" s="86" t="str">
        <f t="shared" si="1"/>
        <v>SH</v>
      </c>
      <c r="G23" s="86"/>
      <c r="H23" s="86"/>
      <c r="I23" s="86">
        <v>21</v>
      </c>
      <c r="J23" s="86">
        <v>20.5</v>
      </c>
      <c r="K23" s="86">
        <v>10</v>
      </c>
      <c r="L23" s="86">
        <v>10</v>
      </c>
      <c r="M23" s="86"/>
      <c r="N23" s="86"/>
      <c r="O23" s="86"/>
      <c r="P23" s="86"/>
      <c r="Q23" s="86"/>
      <c r="R23" s="86"/>
      <c r="S23" s="86"/>
      <c r="T23" s="86"/>
      <c r="U23" s="86"/>
      <c r="V23" s="86"/>
      <c r="W23" s="86"/>
      <c r="X23" s="86"/>
      <c r="Y23" s="86"/>
      <c r="Z23" s="86">
        <v>10</v>
      </c>
      <c r="AA23" s="86">
        <v>10</v>
      </c>
      <c r="AB23" s="86">
        <v>10</v>
      </c>
      <c r="AC23" s="86"/>
      <c r="AD23" s="86">
        <v>10</v>
      </c>
      <c r="AE23" s="86"/>
      <c r="AF23" s="86"/>
      <c r="AG23" s="86"/>
      <c r="AH23" s="86"/>
    </row>
    <row r="24" spans="1:34" x14ac:dyDescent="0.2">
      <c r="A24" s="87">
        <v>42556</v>
      </c>
      <c r="B24" s="86">
        <v>187</v>
      </c>
      <c r="C24" s="86" t="s">
        <v>1741</v>
      </c>
      <c r="D24" s="86" t="str">
        <f t="shared" si="0"/>
        <v>1</v>
      </c>
      <c r="E24" s="86" t="s">
        <v>1669</v>
      </c>
      <c r="F24" s="86" t="str">
        <f t="shared" si="1"/>
        <v>SH</v>
      </c>
      <c r="G24" s="86"/>
      <c r="H24" s="86"/>
      <c r="I24" s="86">
        <v>21</v>
      </c>
      <c r="J24" s="86">
        <v>20.5</v>
      </c>
      <c r="K24" s="86">
        <v>12.5</v>
      </c>
      <c r="L24" s="86">
        <v>12.5</v>
      </c>
      <c r="M24" s="86"/>
      <c r="N24" s="86"/>
      <c r="O24" s="86"/>
      <c r="P24" s="86"/>
      <c r="Q24" s="86"/>
      <c r="R24" s="86"/>
      <c r="S24" s="86">
        <v>0.51</v>
      </c>
      <c r="T24" s="86">
        <v>0.51</v>
      </c>
      <c r="U24" s="86">
        <f t="shared" ref="U24:U30" si="6">AVERAGE(S24:T24)</f>
        <v>0.51</v>
      </c>
      <c r="V24" s="86">
        <v>0.55000000000000004</v>
      </c>
      <c r="W24" s="86">
        <f t="shared" ref="W24:X30" si="7">11.898*(U24^(3.3534))</f>
        <v>1.2440556074631184</v>
      </c>
      <c r="X24" s="86">
        <f t="shared" si="7"/>
        <v>1.6025301443006683</v>
      </c>
      <c r="Y24" s="86"/>
      <c r="Z24" s="86">
        <v>10</v>
      </c>
      <c r="AA24" s="86">
        <v>10</v>
      </c>
      <c r="AB24" s="86">
        <v>10</v>
      </c>
      <c r="AC24" s="86"/>
      <c r="AD24" s="86">
        <v>10</v>
      </c>
      <c r="AE24" s="86"/>
      <c r="AF24" s="86"/>
      <c r="AG24" s="86"/>
      <c r="AH24" s="86"/>
    </row>
    <row r="25" spans="1:34" x14ac:dyDescent="0.2">
      <c r="A25" s="87">
        <v>42563</v>
      </c>
      <c r="B25" s="86">
        <v>194</v>
      </c>
      <c r="C25" s="86" t="s">
        <v>1741</v>
      </c>
      <c r="D25" s="86" t="str">
        <f t="shared" si="0"/>
        <v>1</v>
      </c>
      <c r="E25" s="86" t="s">
        <v>1669</v>
      </c>
      <c r="F25" s="86" t="str">
        <f t="shared" si="1"/>
        <v>SH</v>
      </c>
      <c r="G25" s="86"/>
      <c r="H25" s="86"/>
      <c r="I25" s="86">
        <v>21</v>
      </c>
      <c r="J25" s="86">
        <v>20.5</v>
      </c>
      <c r="K25" s="86">
        <v>14.5</v>
      </c>
      <c r="L25" s="86">
        <v>14.5</v>
      </c>
      <c r="M25" s="86"/>
      <c r="N25" s="86"/>
      <c r="O25" s="86"/>
      <c r="P25" s="86"/>
      <c r="Q25" s="86"/>
      <c r="R25" s="86"/>
      <c r="S25" s="86">
        <v>0.57999999999999996</v>
      </c>
      <c r="T25" s="86">
        <v>0.55000000000000004</v>
      </c>
      <c r="U25" s="86">
        <f t="shared" si="6"/>
        <v>0.56499999999999995</v>
      </c>
      <c r="V25" s="86">
        <v>0.6</v>
      </c>
      <c r="W25" s="86">
        <f t="shared" si="7"/>
        <v>1.753853159694424</v>
      </c>
      <c r="X25" s="86">
        <f t="shared" si="7"/>
        <v>2.14548937246242</v>
      </c>
      <c r="Y25" s="86"/>
      <c r="Z25" s="86">
        <v>10</v>
      </c>
      <c r="AA25" s="86">
        <v>10</v>
      </c>
      <c r="AB25" s="86">
        <v>10</v>
      </c>
      <c r="AC25" s="86"/>
      <c r="AD25" s="86">
        <v>10</v>
      </c>
      <c r="AE25" s="86"/>
      <c r="AF25" s="86"/>
      <c r="AG25" s="86"/>
      <c r="AH25" s="86"/>
    </row>
    <row r="26" spans="1:34" x14ac:dyDescent="0.2">
      <c r="A26" s="87">
        <v>42571</v>
      </c>
      <c r="B26" s="86">
        <v>202</v>
      </c>
      <c r="C26" s="86" t="s">
        <v>1741</v>
      </c>
      <c r="D26" s="86" t="str">
        <f t="shared" si="0"/>
        <v>1</v>
      </c>
      <c r="E26" s="86" t="s">
        <v>1669</v>
      </c>
      <c r="F26" s="86" t="str">
        <f t="shared" si="1"/>
        <v>SH</v>
      </c>
      <c r="G26" s="86"/>
      <c r="H26" s="86"/>
      <c r="I26" s="86">
        <v>21</v>
      </c>
      <c r="J26" s="86">
        <v>20.5</v>
      </c>
      <c r="K26" s="86">
        <v>16</v>
      </c>
      <c r="L26" s="86">
        <v>16</v>
      </c>
      <c r="M26" s="86"/>
      <c r="N26" s="86"/>
      <c r="O26" s="86"/>
      <c r="P26" s="86"/>
      <c r="Q26" s="86"/>
      <c r="R26" s="86"/>
      <c r="S26" s="86">
        <v>0.54</v>
      </c>
      <c r="T26" s="86">
        <v>0.56999999999999995</v>
      </c>
      <c r="U26" s="86">
        <f t="shared" si="6"/>
        <v>0.55499999999999994</v>
      </c>
      <c r="V26" s="86">
        <v>0.55000000000000004</v>
      </c>
      <c r="W26" s="86">
        <f t="shared" si="7"/>
        <v>1.6519087522607567</v>
      </c>
      <c r="X26" s="86">
        <f t="shared" si="7"/>
        <v>1.6025301443006683</v>
      </c>
      <c r="Y26" s="86"/>
      <c r="Z26" s="86">
        <v>8</v>
      </c>
      <c r="AA26" s="86">
        <v>8</v>
      </c>
      <c r="AB26" s="86">
        <v>9</v>
      </c>
      <c r="AC26" s="86"/>
      <c r="AD26" s="86">
        <v>7</v>
      </c>
      <c r="AE26" s="86"/>
      <c r="AF26" s="86"/>
      <c r="AG26" s="86"/>
      <c r="AH26" s="86"/>
    </row>
    <row r="27" spans="1:34" x14ac:dyDescent="0.2">
      <c r="A27" s="87">
        <v>42580</v>
      </c>
      <c r="B27" s="86">
        <v>211</v>
      </c>
      <c r="C27" s="86" t="s">
        <v>1741</v>
      </c>
      <c r="D27" s="86" t="str">
        <f t="shared" si="0"/>
        <v>1</v>
      </c>
      <c r="E27" s="86" t="s">
        <v>1669</v>
      </c>
      <c r="F27" s="86" t="str">
        <f t="shared" si="1"/>
        <v>SH</v>
      </c>
      <c r="G27" s="86"/>
      <c r="H27" s="86"/>
      <c r="I27" s="86">
        <v>21</v>
      </c>
      <c r="J27" s="86">
        <v>20.5</v>
      </c>
      <c r="K27" s="86">
        <v>17.5</v>
      </c>
      <c r="L27" s="86">
        <v>17.5</v>
      </c>
      <c r="M27" s="86"/>
      <c r="N27" s="86"/>
      <c r="O27" s="86"/>
      <c r="P27" s="86"/>
      <c r="Q27" s="86"/>
      <c r="R27" s="86"/>
      <c r="S27" s="86">
        <v>0.55000000000000004</v>
      </c>
      <c r="T27" s="86">
        <v>0.52</v>
      </c>
      <c r="U27" s="86">
        <f t="shared" si="6"/>
        <v>0.53500000000000003</v>
      </c>
      <c r="V27" s="86">
        <v>0.54</v>
      </c>
      <c r="W27" s="86">
        <f t="shared" si="7"/>
        <v>1.4606142629224268</v>
      </c>
      <c r="X27" s="86">
        <f t="shared" si="7"/>
        <v>1.506895717968777</v>
      </c>
      <c r="Y27" s="86"/>
      <c r="Z27" s="86">
        <v>8</v>
      </c>
      <c r="AA27" s="86">
        <v>8</v>
      </c>
      <c r="AB27" s="86">
        <v>9</v>
      </c>
      <c r="AC27" s="86"/>
      <c r="AD27" s="86">
        <v>5</v>
      </c>
      <c r="AE27" s="86"/>
      <c r="AF27" s="86"/>
      <c r="AG27" s="86"/>
      <c r="AH27" s="86"/>
    </row>
    <row r="28" spans="1:34" x14ac:dyDescent="0.2">
      <c r="A28" s="87">
        <v>42586</v>
      </c>
      <c r="B28" s="86">
        <v>217</v>
      </c>
      <c r="C28" s="86" t="s">
        <v>1741</v>
      </c>
      <c r="D28" s="86" t="str">
        <f t="shared" si="0"/>
        <v>1</v>
      </c>
      <c r="E28" s="86" t="s">
        <v>1669</v>
      </c>
      <c r="F28" s="86" t="str">
        <f t="shared" si="1"/>
        <v>SH</v>
      </c>
      <c r="G28" s="86"/>
      <c r="H28" s="86"/>
      <c r="I28" s="86">
        <v>21</v>
      </c>
      <c r="J28" s="86">
        <v>20.5</v>
      </c>
      <c r="K28" s="86">
        <v>19</v>
      </c>
      <c r="L28" s="86">
        <v>19</v>
      </c>
      <c r="M28" s="86"/>
      <c r="N28" s="86"/>
      <c r="O28" s="86"/>
      <c r="P28" s="86"/>
      <c r="Q28" s="86"/>
      <c r="R28" s="86"/>
      <c r="S28" s="86">
        <v>0.49</v>
      </c>
      <c r="T28" s="86">
        <v>0.51</v>
      </c>
      <c r="U28" s="86">
        <f t="shared" si="6"/>
        <v>0.5</v>
      </c>
      <c r="V28" s="86">
        <v>0.55000000000000004</v>
      </c>
      <c r="W28" s="86">
        <f t="shared" si="7"/>
        <v>1.1641259681057374</v>
      </c>
      <c r="X28" s="86">
        <f t="shared" si="7"/>
        <v>1.6025301443006683</v>
      </c>
      <c r="Y28" s="86"/>
      <c r="Z28" s="86">
        <v>8</v>
      </c>
      <c r="AA28" s="86">
        <v>8</v>
      </c>
      <c r="AB28" s="86">
        <v>9</v>
      </c>
      <c r="AC28" s="86">
        <v>9</v>
      </c>
      <c r="AD28" s="86">
        <v>6</v>
      </c>
      <c r="AE28" s="86"/>
      <c r="AF28" s="86"/>
      <c r="AG28" s="86"/>
      <c r="AH28" s="86"/>
    </row>
    <row r="29" spans="1:34" x14ac:dyDescent="0.2">
      <c r="A29" s="87">
        <v>42598</v>
      </c>
      <c r="B29" s="86">
        <v>229</v>
      </c>
      <c r="C29" s="86" t="s">
        <v>1741</v>
      </c>
      <c r="D29" s="86" t="str">
        <f t="shared" si="0"/>
        <v>1</v>
      </c>
      <c r="E29" s="86" t="s">
        <v>1669</v>
      </c>
      <c r="F29" s="86" t="str">
        <f t="shared" si="1"/>
        <v>SH</v>
      </c>
      <c r="G29" s="86"/>
      <c r="H29" s="86"/>
      <c r="I29" s="86">
        <v>21</v>
      </c>
      <c r="J29" s="86">
        <v>20</v>
      </c>
      <c r="K29" s="86">
        <v>19</v>
      </c>
      <c r="L29" s="86">
        <v>19</v>
      </c>
      <c r="M29" s="86"/>
      <c r="N29" s="86"/>
      <c r="O29" s="86"/>
      <c r="P29" s="86"/>
      <c r="Q29" s="86"/>
      <c r="R29" s="86"/>
      <c r="S29" s="86">
        <v>0.56000000000000005</v>
      </c>
      <c r="T29" s="86">
        <v>0.54</v>
      </c>
      <c r="U29" s="86">
        <f t="shared" si="6"/>
        <v>0.55000000000000004</v>
      </c>
      <c r="V29" s="86">
        <v>0.53</v>
      </c>
      <c r="W29" s="86">
        <f t="shared" si="7"/>
        <v>1.6025301443006683</v>
      </c>
      <c r="X29" s="86">
        <f t="shared" si="7"/>
        <v>1.4153396250219665</v>
      </c>
      <c r="Y29" s="86"/>
      <c r="Z29" s="86">
        <v>7</v>
      </c>
      <c r="AA29" s="86">
        <v>6</v>
      </c>
      <c r="AB29" s="86">
        <v>9</v>
      </c>
      <c r="AC29" s="86">
        <v>5</v>
      </c>
      <c r="AD29" s="86">
        <v>2</v>
      </c>
      <c r="AE29" s="86"/>
      <c r="AF29" s="86"/>
      <c r="AG29" s="86"/>
      <c r="AH29" s="86"/>
    </row>
    <row r="30" spans="1:34" x14ac:dyDescent="0.2">
      <c r="A30" s="87">
        <v>42605</v>
      </c>
      <c r="B30" s="86">
        <v>236</v>
      </c>
      <c r="C30" s="86" t="s">
        <v>1741</v>
      </c>
      <c r="D30" s="86" t="str">
        <f t="shared" si="0"/>
        <v>1</v>
      </c>
      <c r="E30" s="86" t="s">
        <v>1669</v>
      </c>
      <c r="F30" s="86" t="str">
        <f t="shared" si="1"/>
        <v>SH</v>
      </c>
      <c r="G30" s="86"/>
      <c r="H30" s="86"/>
      <c r="I30" s="86">
        <v>21</v>
      </c>
      <c r="J30" s="86">
        <v>20</v>
      </c>
      <c r="K30" s="86">
        <v>19</v>
      </c>
      <c r="L30" s="86">
        <v>19</v>
      </c>
      <c r="M30" s="86"/>
      <c r="N30" s="86"/>
      <c r="O30" s="86"/>
      <c r="P30" s="86"/>
      <c r="Q30" s="86"/>
      <c r="R30" s="86"/>
      <c r="S30" s="86">
        <v>0.51</v>
      </c>
      <c r="T30" s="86">
        <v>0.52</v>
      </c>
      <c r="U30" s="86">
        <f t="shared" si="6"/>
        <v>0.51500000000000001</v>
      </c>
      <c r="V30" s="86">
        <v>0.54</v>
      </c>
      <c r="W30" s="86">
        <f t="shared" si="7"/>
        <v>1.2854296891723416</v>
      </c>
      <c r="X30" s="86">
        <f t="shared" si="7"/>
        <v>1.506895717968777</v>
      </c>
      <c r="Y30" s="86"/>
      <c r="Z30" s="86">
        <v>7</v>
      </c>
      <c r="AA30" s="86">
        <v>6</v>
      </c>
      <c r="AB30" s="86">
        <v>8</v>
      </c>
      <c r="AC30" s="86">
        <v>2</v>
      </c>
      <c r="AD30" s="86">
        <v>1</v>
      </c>
      <c r="AE30" s="86"/>
      <c r="AF30" s="86"/>
      <c r="AG30" s="86"/>
      <c r="AH30" s="86"/>
    </row>
    <row r="31" spans="1:34" x14ac:dyDescent="0.2">
      <c r="A31" s="87">
        <v>42537</v>
      </c>
      <c r="B31" s="86">
        <v>168</v>
      </c>
      <c r="C31" s="86" t="s">
        <v>1742</v>
      </c>
      <c r="D31" s="86" t="str">
        <f t="shared" si="0"/>
        <v>2</v>
      </c>
      <c r="E31" s="86" t="s">
        <v>1669</v>
      </c>
      <c r="F31" s="86" t="str">
        <f t="shared" si="1"/>
        <v>CL</v>
      </c>
      <c r="G31" s="86"/>
      <c r="H31" s="86"/>
      <c r="I31" s="86">
        <v>10.5</v>
      </c>
      <c r="J31" s="86">
        <v>9.5</v>
      </c>
      <c r="K31" s="86">
        <v>14</v>
      </c>
      <c r="L31" s="86">
        <v>14</v>
      </c>
      <c r="M31" s="86">
        <v>2</v>
      </c>
      <c r="N31" s="86">
        <v>2</v>
      </c>
      <c r="O31" s="86"/>
      <c r="P31" s="86"/>
      <c r="Q31" s="86"/>
      <c r="R31" s="86"/>
      <c r="S31" s="86"/>
      <c r="T31" s="86"/>
      <c r="U31" s="86"/>
      <c r="V31" s="86"/>
      <c r="W31" s="86"/>
      <c r="X31" s="86"/>
      <c r="Y31" s="86"/>
      <c r="Z31" s="86"/>
      <c r="AA31" s="86"/>
      <c r="AB31" s="86"/>
      <c r="AC31" s="86"/>
      <c r="AD31" s="86"/>
      <c r="AE31" s="86"/>
      <c r="AF31" s="86"/>
      <c r="AG31" s="86"/>
      <c r="AH31" s="86"/>
    </row>
    <row r="32" spans="1:34" x14ac:dyDescent="0.2">
      <c r="A32" s="87">
        <v>42551</v>
      </c>
      <c r="B32" s="86">
        <v>182</v>
      </c>
      <c r="C32" s="86" t="s">
        <v>1742</v>
      </c>
      <c r="D32" s="86" t="str">
        <f t="shared" si="0"/>
        <v>2</v>
      </c>
      <c r="E32" s="86" t="s">
        <v>1669</v>
      </c>
      <c r="F32" s="86" t="str">
        <f t="shared" si="1"/>
        <v>CL</v>
      </c>
      <c r="G32" s="86"/>
      <c r="H32" s="86"/>
      <c r="I32" s="86">
        <v>10.5</v>
      </c>
      <c r="J32" s="86">
        <v>9.5</v>
      </c>
      <c r="K32" s="86">
        <v>15.5</v>
      </c>
      <c r="L32" s="86">
        <v>15.5</v>
      </c>
      <c r="M32" s="86">
        <v>6</v>
      </c>
      <c r="N32" s="86">
        <v>6</v>
      </c>
      <c r="O32" s="86"/>
      <c r="P32" s="86"/>
      <c r="Q32" s="86"/>
      <c r="R32" s="86"/>
      <c r="S32" s="86"/>
      <c r="T32" s="86"/>
      <c r="U32" s="86"/>
      <c r="V32" s="86"/>
      <c r="W32" s="86"/>
      <c r="X32" s="86"/>
      <c r="Y32" s="86"/>
      <c r="Z32" s="86"/>
      <c r="AA32" s="86">
        <v>10</v>
      </c>
      <c r="AB32" s="86">
        <v>10</v>
      </c>
      <c r="AC32" s="86">
        <v>10</v>
      </c>
      <c r="AD32" s="86">
        <v>10</v>
      </c>
      <c r="AE32" s="86"/>
      <c r="AF32" s="86"/>
      <c r="AG32" s="86"/>
      <c r="AH32" s="86"/>
    </row>
    <row r="33" spans="1:34" x14ac:dyDescent="0.2">
      <c r="A33" s="87">
        <v>42556</v>
      </c>
      <c r="B33" s="86">
        <v>187</v>
      </c>
      <c r="C33" s="86" t="s">
        <v>1742</v>
      </c>
      <c r="D33" s="86" t="str">
        <f t="shared" si="0"/>
        <v>2</v>
      </c>
      <c r="E33" s="86" t="s">
        <v>1669</v>
      </c>
      <c r="F33" s="86" t="str">
        <f t="shared" si="1"/>
        <v>CL</v>
      </c>
      <c r="G33" s="86"/>
      <c r="H33" s="86"/>
      <c r="I33" s="86">
        <v>10.5</v>
      </c>
      <c r="J33" s="86">
        <v>9.5</v>
      </c>
      <c r="K33" s="86">
        <v>16</v>
      </c>
      <c r="L33" s="86">
        <v>16</v>
      </c>
      <c r="M33" s="86">
        <v>7</v>
      </c>
      <c r="N33" s="86">
        <v>7</v>
      </c>
      <c r="O33" s="86"/>
      <c r="P33" s="86"/>
      <c r="Q33" s="86"/>
      <c r="R33" s="86"/>
      <c r="S33" s="86">
        <v>0.6</v>
      </c>
      <c r="T33" s="86">
        <v>0.61</v>
      </c>
      <c r="U33" s="86">
        <f t="shared" ref="U33:U39" si="8">AVERAGE(S33:T33)</f>
        <v>0.60499999999999998</v>
      </c>
      <c r="V33" s="86">
        <v>0.53</v>
      </c>
      <c r="W33" s="86">
        <f t="shared" ref="W33:X39" si="9">11.898*(U33^(3.3534))</f>
        <v>2.2060352004440986</v>
      </c>
      <c r="X33" s="86">
        <f t="shared" si="9"/>
        <v>1.4153396250219665</v>
      </c>
      <c r="Y33" s="86"/>
      <c r="Z33" s="86">
        <v>10</v>
      </c>
      <c r="AA33" s="86"/>
      <c r="AB33" s="86">
        <v>10</v>
      </c>
      <c r="AC33" s="86">
        <v>10</v>
      </c>
      <c r="AD33" s="86">
        <v>10</v>
      </c>
      <c r="AE33" s="86"/>
      <c r="AF33" s="86"/>
      <c r="AG33" s="86"/>
      <c r="AH33" s="86"/>
    </row>
    <row r="34" spans="1:34" x14ac:dyDescent="0.2">
      <c r="A34" s="87">
        <v>42563</v>
      </c>
      <c r="B34" s="86">
        <v>194</v>
      </c>
      <c r="C34" s="86" t="s">
        <v>1742</v>
      </c>
      <c r="D34" s="86" t="str">
        <f t="shared" si="0"/>
        <v>2</v>
      </c>
      <c r="E34" s="86" t="s">
        <v>1669</v>
      </c>
      <c r="F34" s="86" t="str">
        <f t="shared" si="1"/>
        <v>CL</v>
      </c>
      <c r="G34" s="86"/>
      <c r="H34" s="86"/>
      <c r="I34" s="86">
        <v>10.5</v>
      </c>
      <c r="J34" s="86">
        <v>9.5</v>
      </c>
      <c r="K34" s="86">
        <v>16</v>
      </c>
      <c r="L34" s="86">
        <v>16</v>
      </c>
      <c r="M34" s="86">
        <v>7.5</v>
      </c>
      <c r="N34" s="86">
        <v>7.5</v>
      </c>
      <c r="O34" s="86"/>
      <c r="P34" s="86"/>
      <c r="Q34" s="86"/>
      <c r="R34" s="86"/>
      <c r="S34" s="86">
        <v>0.54</v>
      </c>
      <c r="T34" s="86">
        <v>0.59</v>
      </c>
      <c r="U34" s="86">
        <f t="shared" si="8"/>
        <v>0.56499999999999995</v>
      </c>
      <c r="V34" s="86">
        <v>0.6</v>
      </c>
      <c r="W34" s="86">
        <f t="shared" si="9"/>
        <v>1.753853159694424</v>
      </c>
      <c r="X34" s="86">
        <f t="shared" si="9"/>
        <v>2.14548937246242</v>
      </c>
      <c r="Y34" s="86"/>
      <c r="Z34" s="86">
        <v>10</v>
      </c>
      <c r="AA34" s="86">
        <v>8</v>
      </c>
      <c r="AB34" s="86">
        <v>10</v>
      </c>
      <c r="AC34" s="86">
        <v>10</v>
      </c>
      <c r="AD34" s="86">
        <v>8</v>
      </c>
      <c r="AE34" s="86"/>
      <c r="AF34" s="86"/>
      <c r="AG34" s="86"/>
      <c r="AH34" s="86"/>
    </row>
    <row r="35" spans="1:34" x14ac:dyDescent="0.2">
      <c r="A35" s="87">
        <v>42571</v>
      </c>
      <c r="B35" s="86">
        <v>202</v>
      </c>
      <c r="C35" s="86" t="s">
        <v>1742</v>
      </c>
      <c r="D35" s="86" t="str">
        <f t="shared" si="0"/>
        <v>2</v>
      </c>
      <c r="E35" s="86" t="s">
        <v>1669</v>
      </c>
      <c r="F35" s="86" t="str">
        <f t="shared" si="1"/>
        <v>CL</v>
      </c>
      <c r="G35" s="86"/>
      <c r="H35" s="86"/>
      <c r="I35" s="86">
        <v>10.5</v>
      </c>
      <c r="J35" s="86">
        <v>9.5</v>
      </c>
      <c r="K35" s="86">
        <v>16</v>
      </c>
      <c r="L35" s="86">
        <v>16</v>
      </c>
      <c r="M35" s="86">
        <v>7.5</v>
      </c>
      <c r="N35" s="86">
        <v>7.5</v>
      </c>
      <c r="O35" s="86"/>
      <c r="P35" s="86"/>
      <c r="Q35" s="86"/>
      <c r="R35" s="86"/>
      <c r="S35" s="86">
        <v>0.49</v>
      </c>
      <c r="T35" s="86">
        <v>0.46</v>
      </c>
      <c r="U35" s="86">
        <f t="shared" si="8"/>
        <v>0.47499999999999998</v>
      </c>
      <c r="V35" s="86">
        <v>0.44</v>
      </c>
      <c r="W35" s="86">
        <f t="shared" si="9"/>
        <v>0.98016302420454926</v>
      </c>
      <c r="X35" s="86">
        <f t="shared" si="9"/>
        <v>0.75827750060974763</v>
      </c>
      <c r="Y35" s="86"/>
      <c r="Z35" s="86">
        <v>9</v>
      </c>
      <c r="AA35" s="86">
        <v>7</v>
      </c>
      <c r="AB35" s="86">
        <v>8</v>
      </c>
      <c r="AC35" s="86">
        <v>8</v>
      </c>
      <c r="AD35" s="86">
        <v>8</v>
      </c>
      <c r="AE35" s="86"/>
      <c r="AF35" s="86"/>
      <c r="AG35" s="86"/>
      <c r="AH35" s="86"/>
    </row>
    <row r="36" spans="1:34" x14ac:dyDescent="0.2">
      <c r="A36" s="87">
        <v>42580</v>
      </c>
      <c r="B36" s="86">
        <v>211</v>
      </c>
      <c r="C36" s="86" t="s">
        <v>1742</v>
      </c>
      <c r="D36" s="86" t="str">
        <f t="shared" si="0"/>
        <v>2</v>
      </c>
      <c r="E36" s="86" t="s">
        <v>1669</v>
      </c>
      <c r="F36" s="86" t="str">
        <f t="shared" si="1"/>
        <v>CL</v>
      </c>
      <c r="G36" s="86"/>
      <c r="H36" s="86"/>
      <c r="I36" s="86">
        <v>10.5</v>
      </c>
      <c r="J36" s="86">
        <v>9</v>
      </c>
      <c r="K36" s="86">
        <v>16</v>
      </c>
      <c r="L36" s="86">
        <v>16</v>
      </c>
      <c r="M36" s="86">
        <v>7.5</v>
      </c>
      <c r="N36" s="86">
        <v>7.5</v>
      </c>
      <c r="O36" s="86"/>
      <c r="P36" s="86"/>
      <c r="Q36" s="86"/>
      <c r="R36" s="86"/>
      <c r="S36" s="86">
        <v>0.57999999999999996</v>
      </c>
      <c r="T36" s="86">
        <v>0.59</v>
      </c>
      <c r="U36" s="86">
        <f t="shared" si="8"/>
        <v>0.58499999999999996</v>
      </c>
      <c r="V36" s="86">
        <v>0.52</v>
      </c>
      <c r="W36" s="86">
        <f t="shared" si="9"/>
        <v>1.9708539672472314</v>
      </c>
      <c r="X36" s="86">
        <f t="shared" si="9"/>
        <v>1.3277599882279214</v>
      </c>
      <c r="Y36" s="86"/>
      <c r="Z36" s="86">
        <v>8</v>
      </c>
      <c r="AA36" s="86">
        <v>6</v>
      </c>
      <c r="AB36" s="86">
        <v>7</v>
      </c>
      <c r="AC36" s="86">
        <v>7</v>
      </c>
      <c r="AD36" s="86">
        <v>5</v>
      </c>
      <c r="AE36" s="86"/>
      <c r="AF36" s="86"/>
      <c r="AG36" s="86"/>
      <c r="AH36" s="86"/>
    </row>
    <row r="37" spans="1:34" x14ac:dyDescent="0.2">
      <c r="A37" s="87">
        <v>42586</v>
      </c>
      <c r="B37" s="86">
        <v>217</v>
      </c>
      <c r="C37" s="86" t="s">
        <v>1742</v>
      </c>
      <c r="D37" s="86" t="str">
        <f t="shared" si="0"/>
        <v>2</v>
      </c>
      <c r="E37" s="86" t="s">
        <v>1669</v>
      </c>
      <c r="F37" s="86" t="str">
        <f t="shared" si="1"/>
        <v>CL</v>
      </c>
      <c r="G37" s="86"/>
      <c r="H37" s="86"/>
      <c r="I37" s="86">
        <v>10.5</v>
      </c>
      <c r="J37" s="86">
        <v>4.5</v>
      </c>
      <c r="K37" s="86">
        <v>16</v>
      </c>
      <c r="L37" s="86">
        <v>16</v>
      </c>
      <c r="M37" s="86">
        <v>7.5</v>
      </c>
      <c r="N37" s="86">
        <v>7.5</v>
      </c>
      <c r="O37" s="86"/>
      <c r="P37" s="86"/>
      <c r="Q37" s="86"/>
      <c r="R37" s="86"/>
      <c r="S37" s="86">
        <v>0.56999999999999995</v>
      </c>
      <c r="T37" s="86">
        <v>0.56999999999999995</v>
      </c>
      <c r="U37" s="86">
        <f t="shared" si="8"/>
        <v>0.56999999999999995</v>
      </c>
      <c r="V37" s="86">
        <v>0.5</v>
      </c>
      <c r="W37" s="86">
        <f t="shared" si="9"/>
        <v>1.8064448430210411</v>
      </c>
      <c r="X37" s="86">
        <f t="shared" si="9"/>
        <v>1.1641259681057374</v>
      </c>
      <c r="Y37" s="86"/>
      <c r="Z37" s="86">
        <v>7</v>
      </c>
      <c r="AA37" s="86">
        <v>7</v>
      </c>
      <c r="AB37" s="86">
        <v>8</v>
      </c>
      <c r="AC37" s="86">
        <v>6</v>
      </c>
      <c r="AD37" s="86">
        <v>7</v>
      </c>
      <c r="AE37" s="86"/>
      <c r="AF37" s="86"/>
      <c r="AG37" s="86"/>
      <c r="AH37" s="86"/>
    </row>
    <row r="38" spans="1:34" x14ac:dyDescent="0.2">
      <c r="A38" s="87">
        <v>42598</v>
      </c>
      <c r="B38" s="86">
        <v>229</v>
      </c>
      <c r="C38" s="86" t="s">
        <v>1742</v>
      </c>
      <c r="D38" s="86" t="str">
        <f t="shared" si="0"/>
        <v>2</v>
      </c>
      <c r="E38" s="86" t="s">
        <v>1669</v>
      </c>
      <c r="F38" s="86" t="str">
        <f t="shared" si="1"/>
        <v>CL</v>
      </c>
      <c r="G38" s="86"/>
      <c r="H38" s="86"/>
      <c r="I38" s="86">
        <v>10.5</v>
      </c>
      <c r="J38" s="86">
        <v>0</v>
      </c>
      <c r="K38" s="86">
        <v>16</v>
      </c>
      <c r="L38" s="86">
        <v>14.5</v>
      </c>
      <c r="M38" s="86">
        <v>7.5</v>
      </c>
      <c r="N38" s="86">
        <v>7.5</v>
      </c>
      <c r="O38" s="86"/>
      <c r="P38" s="86"/>
      <c r="Q38" s="86"/>
      <c r="R38" s="86"/>
      <c r="S38" s="86">
        <v>0.56000000000000005</v>
      </c>
      <c r="T38" s="86">
        <v>0.59</v>
      </c>
      <c r="U38" s="86">
        <f t="shared" si="8"/>
        <v>0.57499999999999996</v>
      </c>
      <c r="V38" s="86">
        <v>0.52</v>
      </c>
      <c r="W38" s="86">
        <f t="shared" si="9"/>
        <v>1.8601335031507611</v>
      </c>
      <c r="X38" s="86">
        <f t="shared" si="9"/>
        <v>1.3277599882279214</v>
      </c>
      <c r="Y38" s="86"/>
      <c r="Z38" s="86">
        <v>7</v>
      </c>
      <c r="AA38" s="86">
        <v>3</v>
      </c>
      <c r="AB38" s="86">
        <v>8</v>
      </c>
      <c r="AC38" s="86">
        <v>2</v>
      </c>
      <c r="AD38" s="86"/>
      <c r="AE38" s="86"/>
      <c r="AF38" s="86"/>
      <c r="AG38" s="86"/>
      <c r="AH38" s="86"/>
    </row>
    <row r="39" spans="1:34" x14ac:dyDescent="0.2">
      <c r="A39" s="87">
        <v>42605</v>
      </c>
      <c r="B39" s="86">
        <v>236</v>
      </c>
      <c r="C39" s="86" t="s">
        <v>1742</v>
      </c>
      <c r="D39" s="86" t="str">
        <f t="shared" si="0"/>
        <v>2</v>
      </c>
      <c r="E39" s="86" t="s">
        <v>1669</v>
      </c>
      <c r="F39" s="86" t="str">
        <f t="shared" si="1"/>
        <v>CL</v>
      </c>
      <c r="G39" s="86"/>
      <c r="H39" s="86"/>
      <c r="I39" s="86"/>
      <c r="J39" s="86"/>
      <c r="K39" s="86">
        <v>16</v>
      </c>
      <c r="L39" s="86">
        <v>12.5</v>
      </c>
      <c r="M39" s="86">
        <v>7.5</v>
      </c>
      <c r="N39" s="86">
        <v>7</v>
      </c>
      <c r="O39" s="86"/>
      <c r="P39" s="86"/>
      <c r="Q39" s="86"/>
      <c r="R39" s="86"/>
      <c r="S39" s="86">
        <v>0.55000000000000004</v>
      </c>
      <c r="T39" s="86">
        <v>0.5</v>
      </c>
      <c r="U39" s="86">
        <f t="shared" si="8"/>
        <v>0.52500000000000002</v>
      </c>
      <c r="V39" s="86">
        <v>0.5</v>
      </c>
      <c r="W39" s="86">
        <f t="shared" si="9"/>
        <v>1.3710590905803748</v>
      </c>
      <c r="X39" s="86">
        <f t="shared" si="9"/>
        <v>1.1641259681057374</v>
      </c>
      <c r="Y39" s="86"/>
      <c r="Z39" s="86">
        <v>7</v>
      </c>
      <c r="AA39" s="86">
        <v>6</v>
      </c>
      <c r="AB39" s="86">
        <v>8</v>
      </c>
      <c r="AC39" s="86">
        <v>1</v>
      </c>
      <c r="AD39" s="86"/>
      <c r="AE39" s="86"/>
      <c r="AF39" s="86"/>
      <c r="AG39" s="86"/>
      <c r="AH39" s="86"/>
    </row>
    <row r="40" spans="1:34" x14ac:dyDescent="0.2">
      <c r="A40" s="87">
        <v>42537</v>
      </c>
      <c r="B40" s="86">
        <v>168</v>
      </c>
      <c r="C40" s="86" t="s">
        <v>1743</v>
      </c>
      <c r="D40" s="86" t="str">
        <f t="shared" si="0"/>
        <v>2</v>
      </c>
      <c r="E40" s="86" t="s">
        <v>1669</v>
      </c>
      <c r="F40" s="86" t="str">
        <f t="shared" si="1"/>
        <v>CT</v>
      </c>
      <c r="G40" s="86"/>
      <c r="H40" s="86"/>
      <c r="I40" s="86">
        <v>12</v>
      </c>
      <c r="J40" s="86">
        <v>12</v>
      </c>
      <c r="K40" s="86"/>
      <c r="L40" s="86"/>
      <c r="M40" s="86"/>
      <c r="N40" s="86"/>
      <c r="O40" s="86"/>
      <c r="P40" s="86"/>
      <c r="Q40" s="86"/>
      <c r="R40" s="86"/>
      <c r="S40" s="86"/>
      <c r="T40" s="86"/>
      <c r="U40" s="86"/>
      <c r="V40" s="86"/>
      <c r="W40" s="86"/>
      <c r="X40" s="86"/>
      <c r="Y40" s="86"/>
      <c r="Z40" s="86"/>
      <c r="AA40" s="86"/>
      <c r="AB40" s="86"/>
      <c r="AC40" s="86"/>
      <c r="AD40" s="86"/>
      <c r="AE40" s="86"/>
      <c r="AF40" s="86"/>
      <c r="AG40" s="86"/>
      <c r="AH40" s="86"/>
    </row>
    <row r="41" spans="1:34" x14ac:dyDescent="0.2">
      <c r="A41" s="87">
        <v>42551</v>
      </c>
      <c r="B41" s="86">
        <v>182</v>
      </c>
      <c r="C41" s="86" t="s">
        <v>1743</v>
      </c>
      <c r="D41" s="86" t="str">
        <f t="shared" si="0"/>
        <v>2</v>
      </c>
      <c r="E41" s="86" t="s">
        <v>1669</v>
      </c>
      <c r="F41" s="86" t="str">
        <f t="shared" si="1"/>
        <v>CT</v>
      </c>
      <c r="G41" s="86"/>
      <c r="H41" s="86"/>
      <c r="I41" s="86">
        <v>12.5</v>
      </c>
      <c r="J41" s="86">
        <v>12.5</v>
      </c>
      <c r="K41" s="86"/>
      <c r="L41" s="86"/>
      <c r="M41" s="86"/>
      <c r="N41" s="86"/>
      <c r="O41" s="86"/>
      <c r="P41" s="86"/>
      <c r="Q41" s="86"/>
      <c r="R41" s="86"/>
      <c r="S41" s="86"/>
      <c r="T41" s="86"/>
      <c r="U41" s="86"/>
      <c r="V41" s="86"/>
      <c r="W41" s="86"/>
      <c r="X41" s="86"/>
      <c r="Y41" s="86"/>
      <c r="Z41" s="86">
        <v>10</v>
      </c>
      <c r="AA41" s="86">
        <v>10</v>
      </c>
      <c r="AB41" s="86">
        <v>10</v>
      </c>
      <c r="AC41" s="86"/>
      <c r="AD41" s="86"/>
      <c r="AE41" s="86"/>
      <c r="AF41" s="86"/>
      <c r="AG41" s="86"/>
      <c r="AH41" s="86"/>
    </row>
    <row r="42" spans="1:34" x14ac:dyDescent="0.2">
      <c r="A42" s="87">
        <v>42556</v>
      </c>
      <c r="B42" s="86">
        <v>187</v>
      </c>
      <c r="C42" s="86" t="s">
        <v>1743</v>
      </c>
      <c r="D42" s="86" t="str">
        <f t="shared" si="0"/>
        <v>2</v>
      </c>
      <c r="E42" s="86" t="s">
        <v>1669</v>
      </c>
      <c r="F42" s="86" t="str">
        <f t="shared" si="1"/>
        <v>CT</v>
      </c>
      <c r="G42" s="86"/>
      <c r="H42" s="86"/>
      <c r="I42" s="86">
        <v>12.5</v>
      </c>
      <c r="J42" s="86">
        <v>12.5</v>
      </c>
      <c r="K42" s="86"/>
      <c r="L42" s="86"/>
      <c r="M42" s="86"/>
      <c r="N42" s="86"/>
      <c r="O42" s="86"/>
      <c r="P42" s="86"/>
      <c r="Q42" s="86"/>
      <c r="R42" s="86"/>
      <c r="S42" s="86">
        <v>0.47</v>
      </c>
      <c r="T42" s="86">
        <v>0.49</v>
      </c>
      <c r="U42" s="86">
        <f t="shared" ref="U42:U48" si="10">AVERAGE(S42:T42)</f>
        <v>0.48</v>
      </c>
      <c r="V42" s="86">
        <v>0.52</v>
      </c>
      <c r="W42" s="86">
        <f t="shared" ref="W42:X48" si="11">11.898*(U42^(3.3534))</f>
        <v>1.0151923348970988</v>
      </c>
      <c r="X42" s="86">
        <f t="shared" si="11"/>
        <v>1.3277599882279214</v>
      </c>
      <c r="Y42" s="86"/>
      <c r="Z42" s="86">
        <v>10</v>
      </c>
      <c r="AA42" s="86">
        <v>10</v>
      </c>
      <c r="AB42" s="86">
        <v>10</v>
      </c>
      <c r="AC42" s="86"/>
      <c r="AD42" s="86">
        <v>10</v>
      </c>
      <c r="AE42" s="86"/>
      <c r="AF42" s="86"/>
      <c r="AG42" s="86"/>
      <c r="AH42" s="86"/>
    </row>
    <row r="43" spans="1:34" x14ac:dyDescent="0.2">
      <c r="A43" s="87">
        <v>42563</v>
      </c>
      <c r="B43" s="86">
        <v>194</v>
      </c>
      <c r="C43" s="86" t="s">
        <v>1743</v>
      </c>
      <c r="D43" s="86" t="str">
        <f t="shared" si="0"/>
        <v>2</v>
      </c>
      <c r="E43" s="86" t="s">
        <v>1669</v>
      </c>
      <c r="F43" s="86" t="str">
        <f t="shared" si="1"/>
        <v>CT</v>
      </c>
      <c r="G43" s="86"/>
      <c r="H43" s="86"/>
      <c r="I43" s="86">
        <v>13.5</v>
      </c>
      <c r="J43" s="86">
        <v>13.5</v>
      </c>
      <c r="K43" s="86"/>
      <c r="L43" s="86"/>
      <c r="M43" s="86"/>
      <c r="N43" s="86"/>
      <c r="O43" s="86"/>
      <c r="P43" s="86"/>
      <c r="Q43" s="86"/>
      <c r="R43" s="86"/>
      <c r="S43" s="86">
        <v>0.51</v>
      </c>
      <c r="T43" s="86">
        <v>0.51</v>
      </c>
      <c r="U43" s="86">
        <f t="shared" si="10"/>
        <v>0.51</v>
      </c>
      <c r="V43" s="86">
        <v>0.55000000000000004</v>
      </c>
      <c r="W43" s="86">
        <f t="shared" si="11"/>
        <v>1.2440556074631184</v>
      </c>
      <c r="X43" s="86">
        <f t="shared" si="11"/>
        <v>1.6025301443006683</v>
      </c>
      <c r="Y43" s="86"/>
      <c r="Z43" s="86">
        <v>10</v>
      </c>
      <c r="AA43" s="86">
        <v>10</v>
      </c>
      <c r="AB43" s="86">
        <v>10</v>
      </c>
      <c r="AC43" s="86"/>
      <c r="AD43" s="86">
        <v>8</v>
      </c>
      <c r="AE43" s="86"/>
      <c r="AF43" s="86"/>
      <c r="AG43" s="86"/>
      <c r="AH43" s="86"/>
    </row>
    <row r="44" spans="1:34" x14ac:dyDescent="0.2">
      <c r="A44" s="87">
        <v>42571</v>
      </c>
      <c r="B44" s="86">
        <v>202</v>
      </c>
      <c r="C44" s="86" t="s">
        <v>1743</v>
      </c>
      <c r="D44" s="86" t="str">
        <f t="shared" si="0"/>
        <v>2</v>
      </c>
      <c r="E44" s="86" t="s">
        <v>1669</v>
      </c>
      <c r="F44" s="86" t="str">
        <f t="shared" si="1"/>
        <v>CT</v>
      </c>
      <c r="G44" s="86"/>
      <c r="H44" s="86"/>
      <c r="I44" s="86">
        <v>13.5</v>
      </c>
      <c r="J44" s="86">
        <v>13.5</v>
      </c>
      <c r="K44" s="86"/>
      <c r="L44" s="86"/>
      <c r="M44" s="86"/>
      <c r="N44" s="86"/>
      <c r="O44" s="86"/>
      <c r="P44" s="86"/>
      <c r="Q44" s="86"/>
      <c r="R44" s="86"/>
      <c r="S44" s="86">
        <v>0.57999999999999996</v>
      </c>
      <c r="T44" s="86">
        <v>0.59</v>
      </c>
      <c r="U44" s="86">
        <f t="shared" si="10"/>
        <v>0.58499999999999996</v>
      </c>
      <c r="V44" s="86">
        <v>0.55000000000000004</v>
      </c>
      <c r="W44" s="86">
        <f t="shared" si="11"/>
        <v>1.9708539672472314</v>
      </c>
      <c r="X44" s="86">
        <f t="shared" si="11"/>
        <v>1.6025301443006683</v>
      </c>
      <c r="Y44" s="86"/>
      <c r="Z44" s="86">
        <v>8</v>
      </c>
      <c r="AA44" s="86">
        <v>8</v>
      </c>
      <c r="AB44" s="86">
        <v>8</v>
      </c>
      <c r="AC44" s="86">
        <v>9</v>
      </c>
      <c r="AD44" s="86">
        <v>7</v>
      </c>
      <c r="AE44" s="86"/>
      <c r="AF44" s="86"/>
      <c r="AG44" s="86"/>
      <c r="AH44" s="86"/>
    </row>
    <row r="45" spans="1:34" x14ac:dyDescent="0.2">
      <c r="A45" s="87">
        <v>42580</v>
      </c>
      <c r="B45" s="86">
        <v>211</v>
      </c>
      <c r="C45" s="86" t="s">
        <v>1743</v>
      </c>
      <c r="D45" s="86" t="str">
        <f t="shared" si="0"/>
        <v>2</v>
      </c>
      <c r="E45" s="86" t="s">
        <v>1669</v>
      </c>
      <c r="F45" s="86" t="str">
        <f t="shared" si="1"/>
        <v>CT</v>
      </c>
      <c r="G45" s="86"/>
      <c r="H45" s="86"/>
      <c r="I45" s="86">
        <v>13.5</v>
      </c>
      <c r="J45" s="86">
        <v>11</v>
      </c>
      <c r="K45" s="86"/>
      <c r="L45" s="86"/>
      <c r="M45" s="86"/>
      <c r="N45" s="86"/>
      <c r="O45" s="86"/>
      <c r="P45" s="86"/>
      <c r="Q45" s="86"/>
      <c r="R45" s="86"/>
      <c r="S45" s="86">
        <v>0.49</v>
      </c>
      <c r="T45" s="86">
        <v>0.51</v>
      </c>
      <c r="U45" s="86">
        <f t="shared" si="10"/>
        <v>0.5</v>
      </c>
      <c r="V45" s="86">
        <v>0.5</v>
      </c>
      <c r="W45" s="86">
        <f t="shared" si="11"/>
        <v>1.1641259681057374</v>
      </c>
      <c r="X45" s="86">
        <f t="shared" si="11"/>
        <v>1.1641259681057374</v>
      </c>
      <c r="Y45" s="86"/>
      <c r="Z45" s="86">
        <v>8</v>
      </c>
      <c r="AA45" s="86">
        <v>7</v>
      </c>
      <c r="AB45" s="86">
        <v>7</v>
      </c>
      <c r="AC45" s="86">
        <v>8</v>
      </c>
      <c r="AD45" s="86">
        <v>5</v>
      </c>
      <c r="AE45" s="86"/>
      <c r="AF45" s="86"/>
      <c r="AG45" s="86"/>
      <c r="AH45" s="86"/>
    </row>
    <row r="46" spans="1:34" x14ac:dyDescent="0.2">
      <c r="A46" s="87">
        <v>42586</v>
      </c>
      <c r="B46" s="86">
        <v>217</v>
      </c>
      <c r="C46" s="86" t="s">
        <v>1743</v>
      </c>
      <c r="D46" s="86" t="str">
        <f t="shared" si="0"/>
        <v>2</v>
      </c>
      <c r="E46" s="86" t="s">
        <v>1669</v>
      </c>
      <c r="F46" s="86" t="str">
        <f t="shared" si="1"/>
        <v>CT</v>
      </c>
      <c r="G46" s="86"/>
      <c r="H46" s="86"/>
      <c r="I46" s="86">
        <v>13.5</v>
      </c>
      <c r="J46" s="86">
        <v>10.5</v>
      </c>
      <c r="K46" s="86"/>
      <c r="L46" s="86"/>
      <c r="M46" s="86"/>
      <c r="N46" s="86"/>
      <c r="O46" s="86"/>
      <c r="P46" s="86"/>
      <c r="Q46" s="86"/>
      <c r="R46" s="86"/>
      <c r="S46" s="86">
        <v>0.48</v>
      </c>
      <c r="T46" s="86">
        <v>0.49</v>
      </c>
      <c r="U46" s="86">
        <f t="shared" si="10"/>
        <v>0.48499999999999999</v>
      </c>
      <c r="V46" s="86">
        <v>0.5</v>
      </c>
      <c r="W46" s="86">
        <f t="shared" si="11"/>
        <v>1.0510909839652229</v>
      </c>
      <c r="X46" s="86">
        <f t="shared" si="11"/>
        <v>1.1641259681057374</v>
      </c>
      <c r="Y46" s="86"/>
      <c r="Z46" s="86">
        <v>8</v>
      </c>
      <c r="AA46" s="86">
        <v>8</v>
      </c>
      <c r="AB46" s="86">
        <v>8</v>
      </c>
      <c r="AC46" s="86"/>
      <c r="AD46" s="86">
        <v>5</v>
      </c>
      <c r="AE46" s="86"/>
      <c r="AF46" s="86"/>
      <c r="AG46" s="86"/>
      <c r="AH46" s="86"/>
    </row>
    <row r="47" spans="1:34" x14ac:dyDescent="0.2">
      <c r="A47" s="87">
        <v>42598</v>
      </c>
      <c r="B47" s="86">
        <v>229</v>
      </c>
      <c r="C47" s="86" t="s">
        <v>1743</v>
      </c>
      <c r="D47" s="86" t="str">
        <f t="shared" si="0"/>
        <v>2</v>
      </c>
      <c r="E47" s="86" t="s">
        <v>1669</v>
      </c>
      <c r="F47" s="86" t="str">
        <f t="shared" si="1"/>
        <v>CT</v>
      </c>
      <c r="G47" s="86"/>
      <c r="H47" s="86"/>
      <c r="I47" s="86">
        <v>13.5</v>
      </c>
      <c r="J47" s="86">
        <v>8</v>
      </c>
      <c r="K47" s="86"/>
      <c r="L47" s="86"/>
      <c r="M47" s="86"/>
      <c r="N47" s="86"/>
      <c r="O47" s="86"/>
      <c r="P47" s="86"/>
      <c r="Q47" s="86"/>
      <c r="R47" s="86"/>
      <c r="S47" s="86">
        <v>0.49</v>
      </c>
      <c r="T47" s="86">
        <v>0.49</v>
      </c>
      <c r="U47" s="86">
        <f t="shared" si="10"/>
        <v>0.49</v>
      </c>
      <c r="V47" s="86">
        <v>0.5</v>
      </c>
      <c r="W47" s="86">
        <f t="shared" si="11"/>
        <v>1.0878712496986978</v>
      </c>
      <c r="X47" s="86">
        <f t="shared" si="11"/>
        <v>1.1641259681057374</v>
      </c>
      <c r="Y47" s="86"/>
      <c r="Z47" s="86">
        <v>6</v>
      </c>
      <c r="AA47" s="86">
        <v>7</v>
      </c>
      <c r="AB47" s="86">
        <v>8</v>
      </c>
      <c r="AC47" s="86"/>
      <c r="AD47" s="86">
        <v>3</v>
      </c>
      <c r="AE47" s="86"/>
      <c r="AF47" s="86"/>
      <c r="AG47" s="86"/>
      <c r="AH47" s="86"/>
    </row>
    <row r="48" spans="1:34" x14ac:dyDescent="0.2">
      <c r="A48" s="87">
        <v>42605</v>
      </c>
      <c r="B48" s="86">
        <v>236</v>
      </c>
      <c r="C48" s="86" t="s">
        <v>1743</v>
      </c>
      <c r="D48" s="86" t="str">
        <f t="shared" si="0"/>
        <v>2</v>
      </c>
      <c r="E48" s="86" t="s">
        <v>1669</v>
      </c>
      <c r="F48" s="86" t="str">
        <f t="shared" si="1"/>
        <v>CT</v>
      </c>
      <c r="G48" s="86"/>
      <c r="H48" s="86"/>
      <c r="I48" s="86">
        <v>13.5</v>
      </c>
      <c r="J48" s="86">
        <v>6</v>
      </c>
      <c r="K48" s="86"/>
      <c r="L48" s="86"/>
      <c r="M48" s="86"/>
      <c r="N48" s="86"/>
      <c r="O48" s="86"/>
      <c r="P48" s="86"/>
      <c r="Q48" s="86"/>
      <c r="R48" s="86"/>
      <c r="S48" s="86">
        <v>0.48</v>
      </c>
      <c r="T48" s="86">
        <v>0.48</v>
      </c>
      <c r="U48" s="86">
        <f t="shared" si="10"/>
        <v>0.48</v>
      </c>
      <c r="V48" s="86">
        <v>0.49</v>
      </c>
      <c r="W48" s="86">
        <f t="shared" si="11"/>
        <v>1.0151923348970988</v>
      </c>
      <c r="X48" s="86">
        <f t="shared" si="11"/>
        <v>1.0878712496986978</v>
      </c>
      <c r="Y48" s="86"/>
      <c r="Z48" s="86">
        <v>5</v>
      </c>
      <c r="AA48" s="86">
        <v>6</v>
      </c>
      <c r="AB48" s="86">
        <v>7</v>
      </c>
      <c r="AC48" s="86"/>
      <c r="AD48" s="86">
        <v>1</v>
      </c>
      <c r="AE48" s="86"/>
      <c r="AF48" s="86"/>
      <c r="AG48" s="86"/>
      <c r="AH48" s="86"/>
    </row>
    <row r="49" spans="1:34" x14ac:dyDescent="0.2">
      <c r="A49" s="87">
        <v>42537</v>
      </c>
      <c r="B49" s="86">
        <v>168</v>
      </c>
      <c r="C49" s="86" t="s">
        <v>1744</v>
      </c>
      <c r="D49" s="86" t="str">
        <f t="shared" si="0"/>
        <v>2</v>
      </c>
      <c r="E49" s="86" t="s">
        <v>1669</v>
      </c>
      <c r="F49" s="86" t="str">
        <f t="shared" si="1"/>
        <v>SH</v>
      </c>
      <c r="G49" s="86"/>
      <c r="H49" s="86"/>
      <c r="I49" s="86">
        <v>24</v>
      </c>
      <c r="J49" s="86">
        <v>24</v>
      </c>
      <c r="K49" s="86">
        <v>11</v>
      </c>
      <c r="L49" s="86">
        <v>11</v>
      </c>
      <c r="M49" s="86"/>
      <c r="N49" s="86"/>
      <c r="O49" s="86"/>
      <c r="P49" s="86"/>
      <c r="Q49" s="86"/>
      <c r="R49" s="86"/>
      <c r="S49" s="86"/>
      <c r="T49" s="86"/>
      <c r="U49" s="86"/>
      <c r="V49" s="86"/>
      <c r="W49" s="86"/>
      <c r="X49" s="86"/>
      <c r="Y49" s="86"/>
      <c r="Z49" s="86"/>
      <c r="AA49" s="86"/>
      <c r="AB49" s="86"/>
      <c r="AC49" s="86"/>
      <c r="AD49" s="86"/>
      <c r="AE49" s="86"/>
      <c r="AF49" s="86"/>
      <c r="AG49" s="86"/>
      <c r="AH49" s="86"/>
    </row>
    <row r="50" spans="1:34" x14ac:dyDescent="0.2">
      <c r="A50" s="87">
        <v>42551</v>
      </c>
      <c r="B50" s="86">
        <v>182</v>
      </c>
      <c r="C50" s="86" t="s">
        <v>1744</v>
      </c>
      <c r="D50" s="86" t="str">
        <f t="shared" si="0"/>
        <v>2</v>
      </c>
      <c r="E50" s="86" t="s">
        <v>1669</v>
      </c>
      <c r="F50" s="86" t="str">
        <f t="shared" si="1"/>
        <v>SH</v>
      </c>
      <c r="G50" s="86"/>
      <c r="H50" s="86"/>
      <c r="I50" s="86">
        <v>24</v>
      </c>
      <c r="J50" s="86">
        <v>24</v>
      </c>
      <c r="K50" s="86">
        <v>17.5</v>
      </c>
      <c r="L50" s="86">
        <v>17.5</v>
      </c>
      <c r="M50" s="86"/>
      <c r="N50" s="86"/>
      <c r="O50" s="86"/>
      <c r="P50" s="86"/>
      <c r="Q50" s="86"/>
      <c r="R50" s="86"/>
      <c r="S50" s="86"/>
      <c r="T50" s="86"/>
      <c r="U50" s="86"/>
      <c r="V50" s="86"/>
      <c r="W50" s="86"/>
      <c r="X50" s="86"/>
      <c r="Y50" s="86"/>
      <c r="Z50" s="86">
        <v>10</v>
      </c>
      <c r="AA50" s="86">
        <v>10</v>
      </c>
      <c r="AB50" s="86">
        <v>10</v>
      </c>
      <c r="AC50" s="86">
        <v>10</v>
      </c>
      <c r="AD50" s="86"/>
      <c r="AE50" s="86"/>
      <c r="AF50" s="86"/>
      <c r="AG50" s="86"/>
      <c r="AH50" s="86"/>
    </row>
    <row r="51" spans="1:34" x14ac:dyDescent="0.2">
      <c r="A51" s="87">
        <v>42556</v>
      </c>
      <c r="B51" s="86">
        <v>187</v>
      </c>
      <c r="C51" s="86" t="s">
        <v>1744</v>
      </c>
      <c r="D51" s="86" t="str">
        <f t="shared" si="0"/>
        <v>2</v>
      </c>
      <c r="E51" s="86" t="s">
        <v>1669</v>
      </c>
      <c r="F51" s="86" t="str">
        <f t="shared" si="1"/>
        <v>SH</v>
      </c>
      <c r="G51" s="86"/>
      <c r="H51" s="86"/>
      <c r="I51" s="86">
        <v>24</v>
      </c>
      <c r="J51" s="86">
        <v>24</v>
      </c>
      <c r="K51" s="86">
        <v>18.5</v>
      </c>
      <c r="L51" s="86">
        <v>18.5</v>
      </c>
      <c r="M51" s="86"/>
      <c r="N51" s="86"/>
      <c r="O51" s="86"/>
      <c r="P51" s="86"/>
      <c r="Q51" s="86"/>
      <c r="R51" s="86"/>
      <c r="S51" s="86">
        <v>0.45</v>
      </c>
      <c r="T51" s="86">
        <v>0.44</v>
      </c>
      <c r="U51" s="86">
        <f t="shared" ref="U51:U57" si="12">AVERAGE(S51:T51)</f>
        <v>0.44500000000000001</v>
      </c>
      <c r="V51" s="86">
        <v>0.43</v>
      </c>
      <c r="W51" s="86">
        <f t="shared" ref="W51:X57" si="13">11.898*(U51^(3.3534))</f>
        <v>0.7875614056003748</v>
      </c>
      <c r="X51" s="86">
        <f t="shared" si="13"/>
        <v>0.70201611810248421</v>
      </c>
      <c r="Y51" s="86"/>
      <c r="Z51" s="86">
        <v>10</v>
      </c>
      <c r="AA51" s="86">
        <v>10</v>
      </c>
      <c r="AB51" s="86">
        <v>10</v>
      </c>
      <c r="AC51" s="86"/>
      <c r="AD51" s="86">
        <v>10</v>
      </c>
      <c r="AE51" s="86"/>
      <c r="AF51" s="86"/>
      <c r="AG51" s="86"/>
      <c r="AH51" s="86"/>
    </row>
    <row r="52" spans="1:34" x14ac:dyDescent="0.2">
      <c r="A52" s="87">
        <v>42563</v>
      </c>
      <c r="B52" s="86">
        <v>194</v>
      </c>
      <c r="C52" s="86" t="s">
        <v>1744</v>
      </c>
      <c r="D52" s="86" t="str">
        <f t="shared" si="0"/>
        <v>2</v>
      </c>
      <c r="E52" s="86" t="s">
        <v>1669</v>
      </c>
      <c r="F52" s="86" t="str">
        <f t="shared" si="1"/>
        <v>SH</v>
      </c>
      <c r="G52" s="86"/>
      <c r="H52" s="86"/>
      <c r="I52" s="86">
        <v>24</v>
      </c>
      <c r="J52" s="86">
        <v>24</v>
      </c>
      <c r="K52" s="86">
        <v>21</v>
      </c>
      <c r="L52" s="86">
        <v>21</v>
      </c>
      <c r="M52" s="86"/>
      <c r="N52" s="86"/>
      <c r="O52" s="86"/>
      <c r="P52" s="86"/>
      <c r="Q52" s="86"/>
      <c r="R52" s="86"/>
      <c r="S52" s="86">
        <v>0.44</v>
      </c>
      <c r="T52" s="86">
        <v>0.45</v>
      </c>
      <c r="U52" s="86">
        <f t="shared" si="12"/>
        <v>0.44500000000000001</v>
      </c>
      <c r="V52" s="86">
        <v>0.45</v>
      </c>
      <c r="W52" s="86">
        <f t="shared" si="13"/>
        <v>0.7875614056003748</v>
      </c>
      <c r="X52" s="86">
        <f t="shared" si="13"/>
        <v>0.81762998177960833</v>
      </c>
      <c r="Y52" s="86"/>
      <c r="Z52" s="86">
        <v>10</v>
      </c>
      <c r="AA52" s="86">
        <v>10</v>
      </c>
      <c r="AB52" s="86">
        <v>10</v>
      </c>
      <c r="AC52" s="86"/>
      <c r="AD52" s="86">
        <v>10</v>
      </c>
      <c r="AE52" s="86"/>
      <c r="AF52" s="86"/>
      <c r="AG52" s="86"/>
      <c r="AH52" s="86"/>
    </row>
    <row r="53" spans="1:34" x14ac:dyDescent="0.2">
      <c r="A53" s="87">
        <v>42571</v>
      </c>
      <c r="B53" s="86">
        <v>202</v>
      </c>
      <c r="C53" s="86" t="s">
        <v>1744</v>
      </c>
      <c r="D53" s="86" t="str">
        <f t="shared" si="0"/>
        <v>2</v>
      </c>
      <c r="E53" s="86" t="s">
        <v>1669</v>
      </c>
      <c r="F53" s="86" t="str">
        <f t="shared" si="1"/>
        <v>SH</v>
      </c>
      <c r="G53" s="86"/>
      <c r="H53" s="86"/>
      <c r="I53" s="86">
        <v>24</v>
      </c>
      <c r="J53" s="86">
        <v>23.5</v>
      </c>
      <c r="K53" s="86">
        <v>23.5</v>
      </c>
      <c r="L53" s="86">
        <v>23.5</v>
      </c>
      <c r="M53" s="86"/>
      <c r="N53" s="86"/>
      <c r="O53" s="86"/>
      <c r="P53" s="86"/>
      <c r="Q53" s="86"/>
      <c r="R53" s="86"/>
      <c r="S53" s="86">
        <v>0.48</v>
      </c>
      <c r="T53" s="86">
        <v>0.51</v>
      </c>
      <c r="U53" s="86">
        <f t="shared" si="12"/>
        <v>0.495</v>
      </c>
      <c r="V53" s="86">
        <v>0.52</v>
      </c>
      <c r="W53" s="86">
        <f t="shared" si="13"/>
        <v>1.125545455203536</v>
      </c>
      <c r="X53" s="86">
        <f t="shared" si="13"/>
        <v>1.3277599882279214</v>
      </c>
      <c r="Y53" s="86"/>
      <c r="Z53" s="86">
        <v>9</v>
      </c>
      <c r="AA53" s="86">
        <v>7</v>
      </c>
      <c r="AB53" s="86">
        <v>8</v>
      </c>
      <c r="AC53" s="86">
        <v>9</v>
      </c>
      <c r="AD53" s="86">
        <v>8</v>
      </c>
      <c r="AE53" s="86"/>
      <c r="AF53" s="86"/>
      <c r="AG53" s="86"/>
      <c r="AH53" s="86"/>
    </row>
    <row r="54" spans="1:34" x14ac:dyDescent="0.2">
      <c r="A54" s="87">
        <v>42580</v>
      </c>
      <c r="B54" s="86">
        <v>211</v>
      </c>
      <c r="C54" s="86" t="s">
        <v>1744</v>
      </c>
      <c r="D54" s="86" t="str">
        <f t="shared" si="0"/>
        <v>2</v>
      </c>
      <c r="E54" s="86" t="s">
        <v>1669</v>
      </c>
      <c r="F54" s="86" t="str">
        <f t="shared" si="1"/>
        <v>SH</v>
      </c>
      <c r="G54" s="86"/>
      <c r="H54" s="86"/>
      <c r="I54" s="86">
        <v>24</v>
      </c>
      <c r="J54" s="86">
        <v>22.5</v>
      </c>
      <c r="K54" s="86">
        <v>23.5</v>
      </c>
      <c r="L54" s="86">
        <v>23.5</v>
      </c>
      <c r="M54" s="86">
        <v>3</v>
      </c>
      <c r="N54" s="86">
        <v>3</v>
      </c>
      <c r="O54" s="86"/>
      <c r="P54" s="86"/>
      <c r="Q54" s="86"/>
      <c r="R54" s="86"/>
      <c r="S54" s="86">
        <v>0.45</v>
      </c>
      <c r="T54" s="86">
        <v>0.45</v>
      </c>
      <c r="U54" s="86">
        <f t="shared" si="12"/>
        <v>0.45</v>
      </c>
      <c r="V54" s="86">
        <v>0.45</v>
      </c>
      <c r="W54" s="86">
        <f t="shared" si="13"/>
        <v>0.81762998177960833</v>
      </c>
      <c r="X54" s="86">
        <f t="shared" si="13"/>
        <v>0.81762998177960833</v>
      </c>
      <c r="Y54" s="86"/>
      <c r="Z54" s="86">
        <v>8</v>
      </c>
      <c r="AA54" s="86">
        <v>7</v>
      </c>
      <c r="AB54" s="86">
        <v>8</v>
      </c>
      <c r="AC54" s="86">
        <v>7</v>
      </c>
      <c r="AD54" s="86">
        <v>6</v>
      </c>
      <c r="AE54" s="86"/>
      <c r="AF54" s="86"/>
      <c r="AG54" s="86"/>
      <c r="AH54" s="86"/>
    </row>
    <row r="55" spans="1:34" x14ac:dyDescent="0.2">
      <c r="A55" s="87">
        <v>42586</v>
      </c>
      <c r="B55" s="86">
        <v>217</v>
      </c>
      <c r="C55" s="86" t="s">
        <v>1744</v>
      </c>
      <c r="D55" s="86" t="str">
        <f t="shared" si="0"/>
        <v>2</v>
      </c>
      <c r="E55" s="86" t="s">
        <v>1669</v>
      </c>
      <c r="F55" s="86" t="str">
        <f t="shared" si="1"/>
        <v>SH</v>
      </c>
      <c r="G55" s="86"/>
      <c r="H55" s="86"/>
      <c r="I55" s="86">
        <v>24</v>
      </c>
      <c r="J55" s="86">
        <v>22.5</v>
      </c>
      <c r="K55" s="86">
        <v>23.5</v>
      </c>
      <c r="L55" s="86">
        <v>23.5</v>
      </c>
      <c r="M55" s="86">
        <v>5</v>
      </c>
      <c r="N55" s="86">
        <v>5</v>
      </c>
      <c r="O55" s="86"/>
      <c r="P55" s="86"/>
      <c r="Q55" s="86"/>
      <c r="R55" s="86"/>
      <c r="S55" s="86">
        <v>0.45</v>
      </c>
      <c r="T55" s="86">
        <v>0.43</v>
      </c>
      <c r="U55" s="86">
        <f t="shared" si="12"/>
        <v>0.44</v>
      </c>
      <c r="V55" s="86">
        <v>0.45</v>
      </c>
      <c r="W55" s="86">
        <f t="shared" si="13"/>
        <v>0.75827750060974763</v>
      </c>
      <c r="X55" s="86">
        <f t="shared" si="13"/>
        <v>0.81762998177960833</v>
      </c>
      <c r="Y55" s="86"/>
      <c r="Z55" s="86">
        <v>9</v>
      </c>
      <c r="AA55" s="86">
        <v>8</v>
      </c>
      <c r="AB55" s="86">
        <v>8</v>
      </c>
      <c r="AC55" s="86"/>
      <c r="AD55" s="86">
        <v>8</v>
      </c>
      <c r="AE55" s="86"/>
      <c r="AF55" s="86"/>
      <c r="AG55" s="86"/>
      <c r="AH55" s="86"/>
    </row>
    <row r="56" spans="1:34" x14ac:dyDescent="0.2">
      <c r="A56" s="87">
        <v>42598</v>
      </c>
      <c r="B56" s="86">
        <v>229</v>
      </c>
      <c r="C56" s="86" t="s">
        <v>1744</v>
      </c>
      <c r="D56" s="86" t="str">
        <f t="shared" si="0"/>
        <v>2</v>
      </c>
      <c r="E56" s="86" t="s">
        <v>1669</v>
      </c>
      <c r="F56" s="86" t="str">
        <f t="shared" si="1"/>
        <v>SH</v>
      </c>
      <c r="G56" s="86"/>
      <c r="H56" s="86"/>
      <c r="I56" s="86">
        <v>24</v>
      </c>
      <c r="J56" s="86">
        <v>22</v>
      </c>
      <c r="K56" s="86">
        <v>23.5</v>
      </c>
      <c r="L56" s="86">
        <v>21.5</v>
      </c>
      <c r="M56" s="86">
        <v>8</v>
      </c>
      <c r="N56" s="86">
        <v>8</v>
      </c>
      <c r="O56" s="86"/>
      <c r="P56" s="86"/>
      <c r="Q56" s="86"/>
      <c r="R56" s="86"/>
      <c r="S56" s="86">
        <v>0.47</v>
      </c>
      <c r="T56" s="86">
        <v>0.45</v>
      </c>
      <c r="U56" s="86">
        <f t="shared" si="12"/>
        <v>0.45999999999999996</v>
      </c>
      <c r="V56" s="86">
        <v>0.46</v>
      </c>
      <c r="W56" s="86">
        <f t="shared" si="13"/>
        <v>0.88016901809054193</v>
      </c>
      <c r="X56" s="86">
        <f t="shared" si="13"/>
        <v>0.88016901809054215</v>
      </c>
      <c r="Y56" s="86"/>
      <c r="Z56" s="86">
        <v>7</v>
      </c>
      <c r="AA56" s="86">
        <v>7</v>
      </c>
      <c r="AB56" s="86">
        <v>8</v>
      </c>
      <c r="AC56" s="86"/>
      <c r="AD56" s="86"/>
      <c r="AE56" s="86"/>
      <c r="AF56" s="86"/>
      <c r="AG56" s="86"/>
      <c r="AH56" s="86"/>
    </row>
    <row r="57" spans="1:34" x14ac:dyDescent="0.2">
      <c r="A57" s="87">
        <v>42605</v>
      </c>
      <c r="B57" s="86">
        <v>236</v>
      </c>
      <c r="C57" s="86" t="s">
        <v>1744</v>
      </c>
      <c r="D57" s="86" t="str">
        <f t="shared" si="0"/>
        <v>2</v>
      </c>
      <c r="E57" s="86" t="s">
        <v>1669</v>
      </c>
      <c r="F57" s="86" t="str">
        <f t="shared" si="1"/>
        <v>SH</v>
      </c>
      <c r="G57" s="86"/>
      <c r="H57" s="86"/>
      <c r="I57" s="86">
        <v>24</v>
      </c>
      <c r="J57" s="86">
        <v>17.5</v>
      </c>
      <c r="K57" s="86">
        <v>23.5</v>
      </c>
      <c r="L57" s="86">
        <v>21</v>
      </c>
      <c r="M57" s="86">
        <v>9</v>
      </c>
      <c r="N57" s="86">
        <v>9</v>
      </c>
      <c r="O57" s="86"/>
      <c r="P57" s="86"/>
      <c r="Q57" s="86"/>
      <c r="R57" s="86"/>
      <c r="S57" s="86">
        <v>0.47</v>
      </c>
      <c r="T57" s="86">
        <v>0.45</v>
      </c>
      <c r="U57" s="86">
        <f t="shared" si="12"/>
        <v>0.45999999999999996</v>
      </c>
      <c r="V57" s="86">
        <v>0.46</v>
      </c>
      <c r="W57" s="86">
        <f t="shared" si="13"/>
        <v>0.88016901809054193</v>
      </c>
      <c r="X57" s="86">
        <f t="shared" si="13"/>
        <v>0.88016901809054215</v>
      </c>
      <c r="Y57" s="86"/>
      <c r="Z57" s="86">
        <v>7</v>
      </c>
      <c r="AA57" s="86">
        <v>6</v>
      </c>
      <c r="AB57" s="86">
        <v>7</v>
      </c>
      <c r="AC57" s="86"/>
      <c r="AD57" s="86"/>
      <c r="AE57" s="86"/>
      <c r="AF57" s="86"/>
      <c r="AG57" s="86"/>
      <c r="AH57" s="86"/>
    </row>
    <row r="58" spans="1:34" x14ac:dyDescent="0.2">
      <c r="A58" s="87">
        <v>42537</v>
      </c>
      <c r="B58" s="86">
        <v>168</v>
      </c>
      <c r="C58" s="86" t="s">
        <v>1745</v>
      </c>
      <c r="D58" s="86" t="str">
        <f t="shared" si="0"/>
        <v>3</v>
      </c>
      <c r="E58" s="86" t="s">
        <v>1669</v>
      </c>
      <c r="F58" s="86" t="str">
        <f t="shared" si="1"/>
        <v>CL</v>
      </c>
      <c r="G58" s="86"/>
      <c r="H58" s="86"/>
      <c r="I58" s="86"/>
      <c r="J58" s="86"/>
      <c r="K58" s="86">
        <v>6.5</v>
      </c>
      <c r="L58" s="86">
        <v>6.5</v>
      </c>
      <c r="M58" s="86"/>
      <c r="N58" s="86"/>
      <c r="O58" s="86"/>
      <c r="P58" s="86"/>
      <c r="Q58" s="86"/>
      <c r="R58" s="86"/>
      <c r="S58" s="86"/>
      <c r="T58" s="86"/>
      <c r="U58" s="86"/>
      <c r="V58" s="86"/>
      <c r="W58" s="86"/>
      <c r="X58" s="86"/>
      <c r="Y58" s="86"/>
      <c r="Z58" s="86"/>
      <c r="AA58" s="86"/>
      <c r="AB58" s="86"/>
      <c r="AC58" s="86"/>
      <c r="AD58" s="86"/>
      <c r="AE58" s="86"/>
      <c r="AF58" s="86"/>
      <c r="AG58" s="86"/>
      <c r="AH58" s="86"/>
    </row>
    <row r="59" spans="1:34" x14ac:dyDescent="0.2">
      <c r="A59" s="87">
        <v>42551</v>
      </c>
      <c r="B59" s="86">
        <v>182</v>
      </c>
      <c r="C59" s="86" t="s">
        <v>1745</v>
      </c>
      <c r="D59" s="86" t="str">
        <f t="shared" si="0"/>
        <v>3</v>
      </c>
      <c r="E59" s="86" t="s">
        <v>1669</v>
      </c>
      <c r="F59" s="86" t="str">
        <f t="shared" si="1"/>
        <v>CL</v>
      </c>
      <c r="G59" s="86"/>
      <c r="H59" s="86"/>
      <c r="I59" s="86"/>
      <c r="J59" s="86"/>
      <c r="K59" s="86">
        <v>14.5</v>
      </c>
      <c r="L59" s="86">
        <v>14.5</v>
      </c>
      <c r="M59" s="86"/>
      <c r="N59" s="86"/>
      <c r="O59" s="86"/>
      <c r="P59" s="86"/>
      <c r="Q59" s="86"/>
      <c r="R59" s="86"/>
      <c r="S59" s="86"/>
      <c r="T59" s="86"/>
      <c r="U59" s="86"/>
      <c r="V59" s="86"/>
      <c r="W59" s="86"/>
      <c r="X59" s="86"/>
      <c r="Y59" s="86"/>
      <c r="Z59" s="86">
        <v>10</v>
      </c>
      <c r="AA59" s="86">
        <v>10</v>
      </c>
      <c r="AB59" s="86">
        <v>10</v>
      </c>
      <c r="AC59" s="86">
        <v>10</v>
      </c>
      <c r="AD59" s="86"/>
      <c r="AE59" s="86"/>
      <c r="AF59" s="86"/>
      <c r="AG59" s="86"/>
      <c r="AH59" s="86"/>
    </row>
    <row r="60" spans="1:34" x14ac:dyDescent="0.2">
      <c r="A60" s="87">
        <v>42556</v>
      </c>
      <c r="B60" s="86">
        <v>187</v>
      </c>
      <c r="C60" s="86" t="s">
        <v>1745</v>
      </c>
      <c r="D60" s="86" t="str">
        <f t="shared" si="0"/>
        <v>3</v>
      </c>
      <c r="E60" s="86" t="s">
        <v>1669</v>
      </c>
      <c r="F60" s="86" t="str">
        <f t="shared" si="1"/>
        <v>CL</v>
      </c>
      <c r="G60" s="86"/>
      <c r="H60" s="86"/>
      <c r="I60" s="86"/>
      <c r="J60" s="86"/>
      <c r="K60" s="86">
        <v>16</v>
      </c>
      <c r="L60" s="86">
        <v>16</v>
      </c>
      <c r="M60" s="86"/>
      <c r="N60" s="86"/>
      <c r="O60" s="86"/>
      <c r="P60" s="86"/>
      <c r="Q60" s="86"/>
      <c r="R60" s="86"/>
      <c r="S60" s="86">
        <v>0.54</v>
      </c>
      <c r="T60" s="86">
        <v>0.49</v>
      </c>
      <c r="U60" s="86">
        <f t="shared" ref="U60:U66" si="14">AVERAGE(S60:T60)</f>
        <v>0.51500000000000001</v>
      </c>
      <c r="V60" s="86">
        <v>0.56000000000000005</v>
      </c>
      <c r="W60" s="86">
        <f t="shared" ref="W60:X66" si="15">11.898*(U60^(3.3534))</f>
        <v>1.2854296891723416</v>
      </c>
      <c r="X60" s="86">
        <f t="shared" si="15"/>
        <v>1.7023454502226976</v>
      </c>
      <c r="Y60" s="86"/>
      <c r="Z60" s="86">
        <v>10</v>
      </c>
      <c r="AA60" s="86">
        <v>10</v>
      </c>
      <c r="AB60" s="86">
        <v>10</v>
      </c>
      <c r="AC60" s="86">
        <v>10</v>
      </c>
      <c r="AD60" s="86"/>
      <c r="AE60" s="86"/>
      <c r="AF60" s="86"/>
      <c r="AG60" s="86"/>
      <c r="AH60" s="86"/>
    </row>
    <row r="61" spans="1:34" x14ac:dyDescent="0.2">
      <c r="A61" s="87">
        <v>42563</v>
      </c>
      <c r="B61" s="86">
        <v>194</v>
      </c>
      <c r="C61" s="86" t="s">
        <v>1745</v>
      </c>
      <c r="D61" s="86" t="str">
        <f t="shared" si="0"/>
        <v>3</v>
      </c>
      <c r="E61" s="86" t="s">
        <v>1669</v>
      </c>
      <c r="F61" s="86" t="str">
        <f t="shared" si="1"/>
        <v>CL</v>
      </c>
      <c r="G61" s="86"/>
      <c r="H61" s="86"/>
      <c r="I61" s="86"/>
      <c r="J61" s="86"/>
      <c r="K61" s="86">
        <v>17.5</v>
      </c>
      <c r="L61" s="86">
        <v>17.5</v>
      </c>
      <c r="M61" s="86"/>
      <c r="N61" s="86"/>
      <c r="O61" s="86"/>
      <c r="P61" s="86"/>
      <c r="Q61" s="86"/>
      <c r="R61" s="86"/>
      <c r="S61" s="86">
        <v>0.52</v>
      </c>
      <c r="T61" s="86">
        <v>0.54</v>
      </c>
      <c r="U61" s="86">
        <f t="shared" si="14"/>
        <v>0.53</v>
      </c>
      <c r="V61" s="86">
        <v>0.51</v>
      </c>
      <c r="W61" s="86">
        <f t="shared" si="15"/>
        <v>1.4153396250219665</v>
      </c>
      <c r="X61" s="86">
        <f t="shared" si="15"/>
        <v>1.2440556074631184</v>
      </c>
      <c r="Y61" s="86"/>
      <c r="Z61" s="86">
        <v>10</v>
      </c>
      <c r="AA61" s="86">
        <v>10</v>
      </c>
      <c r="AB61" s="86">
        <v>10</v>
      </c>
      <c r="AC61" s="86">
        <v>10</v>
      </c>
      <c r="AD61" s="86">
        <v>10</v>
      </c>
      <c r="AE61" s="86"/>
      <c r="AF61" s="86"/>
      <c r="AG61" s="86"/>
      <c r="AH61" s="86"/>
    </row>
    <row r="62" spans="1:34" x14ac:dyDescent="0.2">
      <c r="A62" s="87">
        <v>42571</v>
      </c>
      <c r="B62" s="86">
        <v>202</v>
      </c>
      <c r="C62" s="86" t="s">
        <v>1745</v>
      </c>
      <c r="D62" s="86" t="str">
        <f t="shared" si="0"/>
        <v>3</v>
      </c>
      <c r="E62" s="86" t="s">
        <v>1669</v>
      </c>
      <c r="F62" s="86" t="str">
        <f t="shared" si="1"/>
        <v>CL</v>
      </c>
      <c r="G62" s="86"/>
      <c r="H62" s="86"/>
      <c r="I62" s="86"/>
      <c r="J62" s="86"/>
      <c r="K62" s="86">
        <v>17.5</v>
      </c>
      <c r="L62" s="86">
        <v>17.5</v>
      </c>
      <c r="M62" s="86"/>
      <c r="N62" s="86"/>
      <c r="O62" s="86"/>
      <c r="P62" s="86"/>
      <c r="Q62" s="86"/>
      <c r="R62" s="86"/>
      <c r="S62" s="86">
        <v>0.51</v>
      </c>
      <c r="T62" s="86">
        <v>0.5</v>
      </c>
      <c r="U62" s="86">
        <f t="shared" si="14"/>
        <v>0.505</v>
      </c>
      <c r="V62" s="86">
        <v>0.55000000000000004</v>
      </c>
      <c r="W62" s="86">
        <f t="shared" si="15"/>
        <v>1.2036252002599823</v>
      </c>
      <c r="X62" s="86">
        <f t="shared" si="15"/>
        <v>1.6025301443006683</v>
      </c>
      <c r="Y62" s="86"/>
      <c r="Z62" s="86">
        <v>9</v>
      </c>
      <c r="AA62" s="86">
        <v>9</v>
      </c>
      <c r="AB62" s="86">
        <v>9</v>
      </c>
      <c r="AC62" s="86">
        <v>8</v>
      </c>
      <c r="AD62" s="86">
        <v>8</v>
      </c>
      <c r="AE62" s="86"/>
      <c r="AF62" s="86"/>
      <c r="AG62" s="86"/>
      <c r="AH62" s="86"/>
    </row>
    <row r="63" spans="1:34" x14ac:dyDescent="0.2">
      <c r="A63" s="87">
        <v>42580</v>
      </c>
      <c r="B63" s="86">
        <v>211</v>
      </c>
      <c r="C63" s="86" t="s">
        <v>1745</v>
      </c>
      <c r="D63" s="86" t="str">
        <f t="shared" si="0"/>
        <v>3</v>
      </c>
      <c r="E63" s="86" t="s">
        <v>1669</v>
      </c>
      <c r="F63" s="86" t="str">
        <f t="shared" si="1"/>
        <v>CL</v>
      </c>
      <c r="G63" s="86"/>
      <c r="H63" s="86"/>
      <c r="I63" s="86"/>
      <c r="J63" s="86"/>
      <c r="K63" s="86">
        <v>19</v>
      </c>
      <c r="L63" s="86">
        <v>19</v>
      </c>
      <c r="M63" s="86"/>
      <c r="N63" s="86"/>
      <c r="O63" s="86"/>
      <c r="P63" s="86"/>
      <c r="Q63" s="86"/>
      <c r="R63" s="86"/>
      <c r="S63" s="86">
        <v>0.46</v>
      </c>
      <c r="T63" s="86">
        <v>0.52</v>
      </c>
      <c r="U63" s="86">
        <f t="shared" si="14"/>
        <v>0.49</v>
      </c>
      <c r="V63" s="86">
        <v>0.52</v>
      </c>
      <c r="W63" s="86">
        <f t="shared" si="15"/>
        <v>1.0878712496986978</v>
      </c>
      <c r="X63" s="86">
        <f t="shared" si="15"/>
        <v>1.3277599882279214</v>
      </c>
      <c r="Y63" s="86"/>
      <c r="Z63" s="86">
        <v>8</v>
      </c>
      <c r="AA63" s="86">
        <v>8</v>
      </c>
      <c r="AB63" s="86">
        <v>8</v>
      </c>
      <c r="AC63" s="86">
        <v>7</v>
      </c>
      <c r="AD63" s="86">
        <v>6</v>
      </c>
      <c r="AE63" s="86"/>
      <c r="AF63" s="86"/>
      <c r="AG63" s="86"/>
      <c r="AH63" s="86"/>
    </row>
    <row r="64" spans="1:34" x14ac:dyDescent="0.2">
      <c r="A64" s="87">
        <v>42586</v>
      </c>
      <c r="B64" s="86">
        <v>217</v>
      </c>
      <c r="C64" s="86" t="s">
        <v>1745</v>
      </c>
      <c r="D64" s="86" t="str">
        <f t="shared" si="0"/>
        <v>3</v>
      </c>
      <c r="E64" s="86" t="s">
        <v>1669</v>
      </c>
      <c r="F64" s="86" t="str">
        <f t="shared" si="1"/>
        <v>CL</v>
      </c>
      <c r="G64" s="86"/>
      <c r="H64" s="86"/>
      <c r="I64" s="86"/>
      <c r="J64" s="86"/>
      <c r="K64" s="86">
        <v>19</v>
      </c>
      <c r="L64" s="86">
        <v>19</v>
      </c>
      <c r="M64" s="86"/>
      <c r="N64" s="86"/>
      <c r="O64" s="86"/>
      <c r="P64" s="86"/>
      <c r="Q64" s="86"/>
      <c r="R64" s="86"/>
      <c r="S64" s="86">
        <v>0.54</v>
      </c>
      <c r="T64" s="86">
        <v>0.49</v>
      </c>
      <c r="U64" s="86">
        <f t="shared" si="14"/>
        <v>0.51500000000000001</v>
      </c>
      <c r="V64" s="86">
        <v>0.56000000000000005</v>
      </c>
      <c r="W64" s="86">
        <f t="shared" si="15"/>
        <v>1.2854296891723416</v>
      </c>
      <c r="X64" s="86">
        <f t="shared" si="15"/>
        <v>1.7023454502226976</v>
      </c>
      <c r="Y64" s="86"/>
      <c r="Z64" s="86">
        <v>8</v>
      </c>
      <c r="AA64" s="86">
        <v>9</v>
      </c>
      <c r="AB64" s="86">
        <v>8</v>
      </c>
      <c r="AC64" s="86">
        <v>8</v>
      </c>
      <c r="AD64" s="86"/>
      <c r="AE64" s="86"/>
      <c r="AF64" s="86"/>
      <c r="AG64" s="86"/>
      <c r="AH64" s="86"/>
    </row>
    <row r="65" spans="1:34" x14ac:dyDescent="0.2">
      <c r="A65" s="87">
        <v>42598</v>
      </c>
      <c r="B65" s="86">
        <v>229</v>
      </c>
      <c r="C65" s="86" t="s">
        <v>1745</v>
      </c>
      <c r="D65" s="86" t="str">
        <f t="shared" si="0"/>
        <v>3</v>
      </c>
      <c r="E65" s="86" t="s">
        <v>1669</v>
      </c>
      <c r="F65" s="86" t="str">
        <f t="shared" si="1"/>
        <v>CL</v>
      </c>
      <c r="G65" s="86"/>
      <c r="H65" s="86"/>
      <c r="I65" s="86"/>
      <c r="J65" s="86"/>
      <c r="K65" s="86">
        <v>19</v>
      </c>
      <c r="L65" s="86">
        <v>19</v>
      </c>
      <c r="M65" s="86"/>
      <c r="N65" s="86"/>
      <c r="O65" s="86"/>
      <c r="P65" s="86"/>
      <c r="Q65" s="86"/>
      <c r="R65" s="86"/>
      <c r="S65" s="86">
        <v>0.51</v>
      </c>
      <c r="T65" s="86">
        <v>0.52</v>
      </c>
      <c r="U65" s="86">
        <f t="shared" si="14"/>
        <v>0.51500000000000001</v>
      </c>
      <c r="V65" s="86">
        <v>0.53</v>
      </c>
      <c r="W65" s="86">
        <f t="shared" si="15"/>
        <v>1.2854296891723416</v>
      </c>
      <c r="X65" s="86">
        <f t="shared" si="15"/>
        <v>1.4153396250219665</v>
      </c>
      <c r="Y65" s="86"/>
      <c r="Z65" s="86">
        <v>7</v>
      </c>
      <c r="AA65" s="86">
        <v>7</v>
      </c>
      <c r="AB65" s="86">
        <v>7</v>
      </c>
      <c r="AC65" s="86">
        <v>3</v>
      </c>
      <c r="AD65" s="86">
        <v>2</v>
      </c>
      <c r="AE65" s="86"/>
      <c r="AF65" s="86"/>
      <c r="AG65" s="86"/>
      <c r="AH65" s="86"/>
    </row>
    <row r="66" spans="1:34" x14ac:dyDescent="0.2">
      <c r="A66" s="87">
        <v>42605</v>
      </c>
      <c r="B66" s="86">
        <v>236</v>
      </c>
      <c r="C66" s="86" t="s">
        <v>1745</v>
      </c>
      <c r="D66" s="86" t="str">
        <f t="shared" si="0"/>
        <v>3</v>
      </c>
      <c r="E66" s="86" t="s">
        <v>1669</v>
      </c>
      <c r="F66" s="86" t="str">
        <f t="shared" si="1"/>
        <v>CL</v>
      </c>
      <c r="G66" s="86"/>
      <c r="H66" s="86"/>
      <c r="I66" s="86"/>
      <c r="J66" s="86"/>
      <c r="K66" s="86">
        <v>19</v>
      </c>
      <c r="L66" s="86">
        <v>19</v>
      </c>
      <c r="M66" s="86"/>
      <c r="N66" s="86"/>
      <c r="O66" s="86"/>
      <c r="P66" s="86"/>
      <c r="Q66" s="86"/>
      <c r="R66" s="86"/>
      <c r="S66" s="86">
        <v>0.53</v>
      </c>
      <c r="T66" s="86">
        <v>0.51</v>
      </c>
      <c r="U66" s="86">
        <f t="shared" si="14"/>
        <v>0.52</v>
      </c>
      <c r="V66" s="86">
        <v>0.56000000000000005</v>
      </c>
      <c r="W66" s="86">
        <f t="shared" si="15"/>
        <v>1.3277599882279214</v>
      </c>
      <c r="X66" s="86">
        <f t="shared" si="15"/>
        <v>1.7023454502226976</v>
      </c>
      <c r="Y66" s="86"/>
      <c r="Z66" s="86">
        <v>7</v>
      </c>
      <c r="AA66" s="86">
        <v>6</v>
      </c>
      <c r="AB66" s="86">
        <v>6</v>
      </c>
      <c r="AC66" s="86">
        <v>2</v>
      </c>
      <c r="AD66" s="86">
        <v>1</v>
      </c>
      <c r="AE66" s="86"/>
      <c r="AF66" s="86"/>
      <c r="AG66" s="86"/>
      <c r="AH66" s="86"/>
    </row>
    <row r="67" spans="1:34" x14ac:dyDescent="0.2">
      <c r="A67" s="87">
        <v>42537</v>
      </c>
      <c r="B67" s="86">
        <v>168</v>
      </c>
      <c r="C67" s="86" t="s">
        <v>1746</v>
      </c>
      <c r="D67" s="86" t="str">
        <f t="shared" si="0"/>
        <v>3</v>
      </c>
      <c r="E67" s="86" t="s">
        <v>1669</v>
      </c>
      <c r="F67" s="86" t="str">
        <f t="shared" si="1"/>
        <v>CT</v>
      </c>
      <c r="G67" s="86"/>
      <c r="H67" s="86"/>
      <c r="I67" s="86"/>
      <c r="J67" s="86"/>
      <c r="K67" s="86">
        <v>13.5</v>
      </c>
      <c r="L67" s="86">
        <v>13.5</v>
      </c>
      <c r="M67" s="86"/>
      <c r="N67" s="86"/>
      <c r="O67" s="86"/>
      <c r="P67" s="86"/>
      <c r="Q67" s="86"/>
      <c r="R67" s="86"/>
      <c r="S67" s="86"/>
      <c r="T67" s="86"/>
      <c r="U67" s="86"/>
      <c r="V67" s="86"/>
      <c r="W67" s="86"/>
      <c r="X67" s="86"/>
      <c r="Y67" s="86"/>
      <c r="Z67" s="86"/>
      <c r="AA67" s="86"/>
      <c r="AB67" s="86"/>
      <c r="AC67" s="86"/>
      <c r="AD67" s="86"/>
      <c r="AE67" s="86"/>
      <c r="AF67" s="86"/>
      <c r="AG67" s="86"/>
      <c r="AH67" s="86"/>
    </row>
    <row r="68" spans="1:34" x14ac:dyDescent="0.2">
      <c r="A68" s="87">
        <v>42551</v>
      </c>
      <c r="B68" s="86">
        <v>182</v>
      </c>
      <c r="C68" s="86" t="s">
        <v>1746</v>
      </c>
      <c r="D68" s="86" t="str">
        <f t="shared" ref="D68:D131" si="16">LEFT(C68,1)</f>
        <v>3</v>
      </c>
      <c r="E68" s="86" t="s">
        <v>1669</v>
      </c>
      <c r="F68" s="86" t="str">
        <f t="shared" ref="F68:F131" si="17">RIGHT(C68,2)</f>
        <v>CT</v>
      </c>
      <c r="G68" s="86"/>
      <c r="H68" s="86"/>
      <c r="I68" s="86"/>
      <c r="J68" s="86"/>
      <c r="K68" s="86">
        <v>13.5</v>
      </c>
      <c r="L68" s="86">
        <v>13.5</v>
      </c>
      <c r="M68" s="86">
        <v>4</v>
      </c>
      <c r="N68" s="86">
        <v>4</v>
      </c>
      <c r="O68" s="86"/>
      <c r="P68" s="86"/>
      <c r="Q68" s="86"/>
      <c r="R68" s="86"/>
      <c r="S68" s="86"/>
      <c r="T68" s="86"/>
      <c r="U68" s="86"/>
      <c r="V68" s="86"/>
      <c r="W68" s="86"/>
      <c r="X68" s="86"/>
      <c r="Y68" s="86"/>
      <c r="Z68" s="86">
        <v>10</v>
      </c>
      <c r="AA68" s="86">
        <v>10</v>
      </c>
      <c r="AB68" s="86">
        <v>10</v>
      </c>
      <c r="AC68" s="86"/>
      <c r="AD68" s="86"/>
      <c r="AE68" s="86"/>
      <c r="AF68" s="86"/>
      <c r="AG68" s="86"/>
      <c r="AH68" s="86"/>
    </row>
    <row r="69" spans="1:34" x14ac:dyDescent="0.2">
      <c r="A69" s="87">
        <v>42556</v>
      </c>
      <c r="B69" s="86">
        <v>187</v>
      </c>
      <c r="C69" s="86" t="s">
        <v>1746</v>
      </c>
      <c r="D69" s="86" t="str">
        <f t="shared" si="16"/>
        <v>3</v>
      </c>
      <c r="E69" s="86" t="s">
        <v>1669</v>
      </c>
      <c r="F69" s="86" t="str">
        <f t="shared" si="17"/>
        <v>CT</v>
      </c>
      <c r="G69" s="86"/>
      <c r="H69" s="86"/>
      <c r="I69" s="86"/>
      <c r="J69" s="86"/>
      <c r="K69" s="86">
        <v>13.5</v>
      </c>
      <c r="L69" s="86">
        <v>13.5</v>
      </c>
      <c r="M69" s="86">
        <v>5.5</v>
      </c>
      <c r="N69" s="86">
        <v>5.5</v>
      </c>
      <c r="O69" s="86"/>
      <c r="P69" s="86"/>
      <c r="Q69" s="86"/>
      <c r="R69" s="86"/>
      <c r="S69" s="86">
        <v>0.51</v>
      </c>
      <c r="T69" s="86">
        <v>0.49</v>
      </c>
      <c r="U69" s="86">
        <f t="shared" ref="U69:U75" si="18">AVERAGE(S69:T69)</f>
        <v>0.5</v>
      </c>
      <c r="V69" s="86">
        <v>0.51</v>
      </c>
      <c r="W69" s="86">
        <f t="shared" ref="W69:X75" si="19">11.898*(U69^(3.3534))</f>
        <v>1.1641259681057374</v>
      </c>
      <c r="X69" s="86">
        <f t="shared" si="19"/>
        <v>1.2440556074631184</v>
      </c>
      <c r="Y69" s="86"/>
      <c r="Z69" s="86">
        <v>10</v>
      </c>
      <c r="AA69" s="86">
        <v>10</v>
      </c>
      <c r="AB69" s="86">
        <v>10</v>
      </c>
      <c r="AC69" s="86"/>
      <c r="AD69" s="86"/>
      <c r="AE69" s="86"/>
      <c r="AF69" s="86"/>
      <c r="AG69" s="86"/>
      <c r="AH69" s="86"/>
    </row>
    <row r="70" spans="1:34" x14ac:dyDescent="0.2">
      <c r="A70" s="87">
        <v>42563</v>
      </c>
      <c r="B70" s="86">
        <v>194</v>
      </c>
      <c r="C70" s="86" t="s">
        <v>1746</v>
      </c>
      <c r="D70" s="86" t="str">
        <f t="shared" si="16"/>
        <v>3</v>
      </c>
      <c r="E70" s="86" t="s">
        <v>1669</v>
      </c>
      <c r="F70" s="86" t="str">
        <f t="shared" si="17"/>
        <v>CT</v>
      </c>
      <c r="G70" s="86"/>
      <c r="H70" s="86"/>
      <c r="I70" s="86"/>
      <c r="J70" s="86"/>
      <c r="K70" s="86">
        <v>13.5</v>
      </c>
      <c r="L70" s="86">
        <v>13.5</v>
      </c>
      <c r="M70" s="86">
        <v>7.5</v>
      </c>
      <c r="N70" s="86">
        <v>7.5</v>
      </c>
      <c r="O70" s="86">
        <v>1</v>
      </c>
      <c r="P70" s="86">
        <v>1</v>
      </c>
      <c r="Q70" s="86"/>
      <c r="R70" s="86"/>
      <c r="S70" s="86">
        <v>0.51</v>
      </c>
      <c r="T70" s="86">
        <v>0.52</v>
      </c>
      <c r="U70" s="86">
        <f t="shared" si="18"/>
        <v>0.51500000000000001</v>
      </c>
      <c r="V70" s="86">
        <v>0.53</v>
      </c>
      <c r="W70" s="86">
        <f t="shared" si="19"/>
        <v>1.2854296891723416</v>
      </c>
      <c r="X70" s="86">
        <f t="shared" si="19"/>
        <v>1.4153396250219665</v>
      </c>
      <c r="Y70" s="86"/>
      <c r="Z70" s="86">
        <v>10</v>
      </c>
      <c r="AA70" s="86">
        <v>10</v>
      </c>
      <c r="AB70" s="86">
        <v>10</v>
      </c>
      <c r="AC70" s="86"/>
      <c r="AD70" s="86"/>
      <c r="AE70" s="86"/>
      <c r="AF70" s="86"/>
      <c r="AG70" s="86"/>
      <c r="AH70" s="86"/>
    </row>
    <row r="71" spans="1:34" x14ac:dyDescent="0.2">
      <c r="A71" s="87">
        <v>42571</v>
      </c>
      <c r="B71" s="86">
        <v>202</v>
      </c>
      <c r="C71" s="86" t="s">
        <v>1746</v>
      </c>
      <c r="D71" s="86" t="str">
        <f t="shared" si="16"/>
        <v>3</v>
      </c>
      <c r="E71" s="86" t="s">
        <v>1669</v>
      </c>
      <c r="F71" s="86" t="str">
        <f t="shared" si="17"/>
        <v>CT</v>
      </c>
      <c r="G71" s="86"/>
      <c r="H71" s="86"/>
      <c r="I71" s="86"/>
      <c r="J71" s="86"/>
      <c r="K71" s="86">
        <v>13.5</v>
      </c>
      <c r="L71" s="86">
        <v>13.5</v>
      </c>
      <c r="M71" s="86">
        <v>7.5</v>
      </c>
      <c r="N71" s="86">
        <v>7.5</v>
      </c>
      <c r="O71" s="86">
        <v>2</v>
      </c>
      <c r="P71" s="86">
        <v>2</v>
      </c>
      <c r="Q71" s="86"/>
      <c r="R71" s="86"/>
      <c r="S71" s="86">
        <v>0.49</v>
      </c>
      <c r="T71" s="86">
        <v>0.5</v>
      </c>
      <c r="U71" s="86">
        <f t="shared" si="18"/>
        <v>0.495</v>
      </c>
      <c r="V71" s="86">
        <v>0.49</v>
      </c>
      <c r="W71" s="86">
        <f t="shared" si="19"/>
        <v>1.125545455203536</v>
      </c>
      <c r="X71" s="86">
        <f t="shared" si="19"/>
        <v>1.0878712496986978</v>
      </c>
      <c r="Y71" s="86"/>
      <c r="Z71" s="86">
        <v>9</v>
      </c>
      <c r="AA71" s="86">
        <v>8</v>
      </c>
      <c r="AB71" s="86">
        <v>9</v>
      </c>
      <c r="AC71" s="86">
        <v>9</v>
      </c>
      <c r="AD71" s="86">
        <v>8</v>
      </c>
      <c r="AE71" s="86"/>
      <c r="AF71" s="86"/>
      <c r="AG71" s="86"/>
      <c r="AH71" s="86"/>
    </row>
    <row r="72" spans="1:34" x14ac:dyDescent="0.2">
      <c r="A72" s="87">
        <v>42580</v>
      </c>
      <c r="B72" s="86">
        <v>211</v>
      </c>
      <c r="C72" s="86" t="s">
        <v>1746</v>
      </c>
      <c r="D72" s="86" t="str">
        <f t="shared" si="16"/>
        <v>3</v>
      </c>
      <c r="E72" s="86" t="s">
        <v>1669</v>
      </c>
      <c r="F72" s="86" t="str">
        <f t="shared" si="17"/>
        <v>CT</v>
      </c>
      <c r="G72" s="86"/>
      <c r="H72" s="86"/>
      <c r="I72" s="86"/>
      <c r="J72" s="86"/>
      <c r="K72" s="86">
        <v>13.5</v>
      </c>
      <c r="L72" s="86">
        <v>13.5</v>
      </c>
      <c r="M72" s="86">
        <v>8</v>
      </c>
      <c r="N72" s="86">
        <v>8</v>
      </c>
      <c r="O72" s="86">
        <v>3.5</v>
      </c>
      <c r="P72" s="86">
        <v>3.5</v>
      </c>
      <c r="Q72" s="86"/>
      <c r="R72" s="86"/>
      <c r="S72" s="86">
        <v>0.51</v>
      </c>
      <c r="T72" s="86">
        <v>0.52</v>
      </c>
      <c r="U72" s="86">
        <f t="shared" si="18"/>
        <v>0.51500000000000001</v>
      </c>
      <c r="V72" s="86">
        <v>0.52</v>
      </c>
      <c r="W72" s="86">
        <f t="shared" si="19"/>
        <v>1.2854296891723416</v>
      </c>
      <c r="X72" s="86">
        <f t="shared" si="19"/>
        <v>1.3277599882279214</v>
      </c>
      <c r="Y72" s="86"/>
      <c r="Z72" s="86">
        <v>8</v>
      </c>
      <c r="AA72" s="86">
        <v>8</v>
      </c>
      <c r="AB72" s="86">
        <v>7</v>
      </c>
      <c r="AC72" s="86">
        <v>8</v>
      </c>
      <c r="AD72" s="86">
        <v>6</v>
      </c>
      <c r="AE72" s="86"/>
      <c r="AF72" s="86"/>
      <c r="AG72" s="86"/>
      <c r="AH72" s="86"/>
    </row>
    <row r="73" spans="1:34" x14ac:dyDescent="0.2">
      <c r="A73" s="87">
        <v>42586</v>
      </c>
      <c r="B73" s="86">
        <v>217</v>
      </c>
      <c r="C73" s="86" t="s">
        <v>1746</v>
      </c>
      <c r="D73" s="86" t="str">
        <f t="shared" si="16"/>
        <v>3</v>
      </c>
      <c r="E73" s="86" t="s">
        <v>1669</v>
      </c>
      <c r="F73" s="86" t="str">
        <f t="shared" si="17"/>
        <v>CT</v>
      </c>
      <c r="G73" s="86"/>
      <c r="H73" s="86"/>
      <c r="I73" s="86"/>
      <c r="J73" s="86"/>
      <c r="K73" s="86">
        <v>13.5</v>
      </c>
      <c r="L73" s="86">
        <v>13.5</v>
      </c>
      <c r="M73" s="86">
        <v>8.5</v>
      </c>
      <c r="N73" s="86">
        <v>8.5</v>
      </c>
      <c r="O73" s="86">
        <v>4.5</v>
      </c>
      <c r="P73" s="86">
        <v>4.5</v>
      </c>
      <c r="Q73" s="86"/>
      <c r="R73" s="86"/>
      <c r="S73" s="86">
        <v>0.54</v>
      </c>
      <c r="T73" s="86">
        <v>0.5</v>
      </c>
      <c r="U73" s="86">
        <f t="shared" si="18"/>
        <v>0.52</v>
      </c>
      <c r="V73" s="86">
        <v>0.52</v>
      </c>
      <c r="W73" s="86">
        <f t="shared" si="19"/>
        <v>1.3277599882279214</v>
      </c>
      <c r="X73" s="86">
        <f t="shared" si="19"/>
        <v>1.3277599882279214</v>
      </c>
      <c r="Y73" s="86"/>
      <c r="Z73" s="86">
        <v>7</v>
      </c>
      <c r="AA73" s="86">
        <v>9</v>
      </c>
      <c r="AB73" s="86">
        <v>9</v>
      </c>
      <c r="AC73" s="86"/>
      <c r="AD73" s="86">
        <v>8</v>
      </c>
      <c r="AE73" s="86"/>
      <c r="AF73" s="86"/>
      <c r="AG73" s="86"/>
      <c r="AH73" s="86"/>
    </row>
    <row r="74" spans="1:34" x14ac:dyDescent="0.2">
      <c r="A74" s="87">
        <v>42598</v>
      </c>
      <c r="B74" s="86">
        <v>229</v>
      </c>
      <c r="C74" s="86" t="s">
        <v>1746</v>
      </c>
      <c r="D74" s="86" t="str">
        <f t="shared" si="16"/>
        <v>3</v>
      </c>
      <c r="E74" s="86" t="s">
        <v>1669</v>
      </c>
      <c r="F74" s="86" t="str">
        <f t="shared" si="17"/>
        <v>CT</v>
      </c>
      <c r="G74" s="86"/>
      <c r="H74" s="86"/>
      <c r="I74" s="86"/>
      <c r="J74" s="86"/>
      <c r="K74" s="86">
        <v>13.5</v>
      </c>
      <c r="L74" s="86">
        <v>12.5</v>
      </c>
      <c r="M74" s="86">
        <v>8.5</v>
      </c>
      <c r="N74" s="86">
        <v>8.5</v>
      </c>
      <c r="O74" s="86">
        <v>5.5</v>
      </c>
      <c r="P74" s="86">
        <v>5.5</v>
      </c>
      <c r="Q74" s="86"/>
      <c r="R74" s="86"/>
      <c r="S74" s="86">
        <v>0.51</v>
      </c>
      <c r="T74" s="86">
        <v>0.5</v>
      </c>
      <c r="U74" s="86">
        <f t="shared" si="18"/>
        <v>0.505</v>
      </c>
      <c r="V74" s="86">
        <v>0.52</v>
      </c>
      <c r="W74" s="86">
        <f t="shared" si="19"/>
        <v>1.2036252002599823</v>
      </c>
      <c r="X74" s="86">
        <f t="shared" si="19"/>
        <v>1.3277599882279214</v>
      </c>
      <c r="Y74" s="86"/>
      <c r="Z74" s="86">
        <v>7</v>
      </c>
      <c r="AA74" s="86">
        <v>7</v>
      </c>
      <c r="AB74" s="86">
        <v>8</v>
      </c>
      <c r="AC74" s="86"/>
      <c r="AD74" s="86">
        <v>2</v>
      </c>
      <c r="AE74" s="86"/>
      <c r="AF74" s="86"/>
      <c r="AG74" s="86"/>
      <c r="AH74" s="86"/>
    </row>
    <row r="75" spans="1:34" x14ac:dyDescent="0.2">
      <c r="A75" s="87">
        <v>42605</v>
      </c>
      <c r="B75" s="86">
        <v>236</v>
      </c>
      <c r="C75" s="86" t="s">
        <v>1746</v>
      </c>
      <c r="D75" s="86" t="str">
        <f t="shared" si="16"/>
        <v>3</v>
      </c>
      <c r="E75" s="86" t="s">
        <v>1669</v>
      </c>
      <c r="F75" s="86" t="str">
        <f t="shared" si="17"/>
        <v>CT</v>
      </c>
      <c r="G75" s="86"/>
      <c r="H75" s="86"/>
      <c r="I75" s="86"/>
      <c r="J75" s="86"/>
      <c r="K75" s="86">
        <v>13.5</v>
      </c>
      <c r="L75" s="86">
        <v>9.5</v>
      </c>
      <c r="M75" s="86">
        <v>8.5</v>
      </c>
      <c r="N75" s="86">
        <v>8</v>
      </c>
      <c r="O75" s="86">
        <v>5.5</v>
      </c>
      <c r="P75" s="86">
        <v>5.5</v>
      </c>
      <c r="Q75" s="86"/>
      <c r="R75" s="86"/>
      <c r="S75" s="86">
        <v>0.52</v>
      </c>
      <c r="T75" s="86">
        <v>0.51</v>
      </c>
      <c r="U75" s="86">
        <f t="shared" si="18"/>
        <v>0.51500000000000001</v>
      </c>
      <c r="V75" s="86">
        <v>0.51</v>
      </c>
      <c r="W75" s="86">
        <f t="shared" si="19"/>
        <v>1.2854296891723416</v>
      </c>
      <c r="X75" s="86">
        <f t="shared" si="19"/>
        <v>1.2440556074631184</v>
      </c>
      <c r="Y75" s="86"/>
      <c r="Z75" s="86">
        <v>6</v>
      </c>
      <c r="AA75" s="86">
        <v>7</v>
      </c>
      <c r="AB75" s="86">
        <v>8</v>
      </c>
      <c r="AC75" s="86"/>
      <c r="AD75" s="86">
        <v>1</v>
      </c>
      <c r="AE75" s="86"/>
      <c r="AF75" s="86"/>
      <c r="AG75" s="86"/>
      <c r="AH75" s="86"/>
    </row>
    <row r="76" spans="1:34" x14ac:dyDescent="0.2">
      <c r="A76" s="87">
        <v>42537</v>
      </c>
      <c r="B76" s="86">
        <v>168</v>
      </c>
      <c r="C76" s="86" t="s">
        <v>1747</v>
      </c>
      <c r="D76" s="86" t="str">
        <f t="shared" si="16"/>
        <v>3</v>
      </c>
      <c r="E76" s="86" t="s">
        <v>1669</v>
      </c>
      <c r="F76" s="86" t="str">
        <f t="shared" si="17"/>
        <v>SH</v>
      </c>
      <c r="G76" s="86"/>
      <c r="H76" s="86"/>
      <c r="I76" s="86"/>
      <c r="J76" s="86"/>
      <c r="K76" s="86">
        <v>13.5</v>
      </c>
      <c r="L76" s="86">
        <v>13.5</v>
      </c>
      <c r="M76" s="86"/>
      <c r="N76" s="86"/>
      <c r="O76" s="86"/>
      <c r="P76" s="86"/>
      <c r="Q76" s="86"/>
      <c r="R76" s="86"/>
      <c r="S76" s="86"/>
      <c r="T76" s="86"/>
      <c r="U76" s="86"/>
      <c r="V76" s="86"/>
      <c r="W76" s="86"/>
      <c r="X76" s="86"/>
      <c r="Y76" s="86"/>
      <c r="Z76" s="86"/>
      <c r="AA76" s="86"/>
      <c r="AB76" s="86"/>
      <c r="AC76" s="86"/>
      <c r="AD76" s="86"/>
      <c r="AE76" s="86"/>
      <c r="AF76" s="86"/>
      <c r="AG76" s="86"/>
      <c r="AH76" s="86"/>
    </row>
    <row r="77" spans="1:34" x14ac:dyDescent="0.2">
      <c r="A77" s="87">
        <v>42551</v>
      </c>
      <c r="B77" s="86">
        <v>182</v>
      </c>
      <c r="C77" s="86" t="s">
        <v>1747</v>
      </c>
      <c r="D77" s="86" t="str">
        <f t="shared" si="16"/>
        <v>3</v>
      </c>
      <c r="E77" s="86" t="s">
        <v>1669</v>
      </c>
      <c r="F77" s="86" t="str">
        <f t="shared" si="17"/>
        <v>SH</v>
      </c>
      <c r="G77" s="86"/>
      <c r="H77" s="86"/>
      <c r="I77" s="86"/>
      <c r="J77" s="86"/>
      <c r="K77" s="86">
        <v>15</v>
      </c>
      <c r="L77" s="86">
        <v>15</v>
      </c>
      <c r="M77" s="86"/>
      <c r="N77" s="86"/>
      <c r="O77" s="86"/>
      <c r="P77" s="86"/>
      <c r="Q77" s="86"/>
      <c r="R77" s="86"/>
      <c r="S77" s="86"/>
      <c r="T77" s="86"/>
      <c r="U77" s="86"/>
      <c r="V77" s="86"/>
      <c r="W77" s="86"/>
      <c r="X77" s="86"/>
      <c r="Y77" s="86"/>
      <c r="Z77" s="86">
        <v>10</v>
      </c>
      <c r="AA77" s="86">
        <v>10</v>
      </c>
      <c r="AB77" s="86">
        <v>10</v>
      </c>
      <c r="AC77" s="86"/>
      <c r="AD77" s="86"/>
      <c r="AE77" s="86"/>
      <c r="AF77" s="86"/>
      <c r="AG77" s="86"/>
      <c r="AH77" s="86"/>
    </row>
    <row r="78" spans="1:34" x14ac:dyDescent="0.2">
      <c r="A78" s="87">
        <v>42556</v>
      </c>
      <c r="B78" s="86">
        <v>187</v>
      </c>
      <c r="C78" s="86" t="s">
        <v>1747</v>
      </c>
      <c r="D78" s="86" t="str">
        <f t="shared" si="16"/>
        <v>3</v>
      </c>
      <c r="E78" s="86" t="s">
        <v>1669</v>
      </c>
      <c r="F78" s="86" t="str">
        <f t="shared" si="17"/>
        <v>SH</v>
      </c>
      <c r="G78" s="86"/>
      <c r="H78" s="86"/>
      <c r="I78" s="86"/>
      <c r="J78" s="86"/>
      <c r="K78" s="86">
        <v>16.5</v>
      </c>
      <c r="L78" s="86">
        <v>16.5</v>
      </c>
      <c r="M78" s="86"/>
      <c r="N78" s="86"/>
      <c r="O78" s="86"/>
      <c r="P78" s="86"/>
      <c r="Q78" s="86"/>
      <c r="R78" s="86"/>
      <c r="S78" s="86">
        <v>0.53</v>
      </c>
      <c r="T78" s="86">
        <v>0.5</v>
      </c>
      <c r="U78" s="86">
        <f t="shared" ref="U78:U84" si="20">AVERAGE(S78:T78)</f>
        <v>0.51500000000000001</v>
      </c>
      <c r="V78" s="86">
        <v>0.49</v>
      </c>
      <c r="W78" s="86">
        <f t="shared" ref="W78:X84" si="21">11.898*(U78^(3.3534))</f>
        <v>1.2854296891723416</v>
      </c>
      <c r="X78" s="86">
        <f t="shared" si="21"/>
        <v>1.0878712496986978</v>
      </c>
      <c r="Y78" s="86"/>
      <c r="Z78" s="86">
        <v>10</v>
      </c>
      <c r="AA78" s="86">
        <v>8</v>
      </c>
      <c r="AB78" s="86">
        <v>10</v>
      </c>
      <c r="AC78" s="86"/>
      <c r="AD78" s="86">
        <v>10</v>
      </c>
      <c r="AE78" s="86"/>
      <c r="AF78" s="86"/>
      <c r="AG78" s="86"/>
      <c r="AH78" s="86"/>
    </row>
    <row r="79" spans="1:34" x14ac:dyDescent="0.2">
      <c r="A79" s="87">
        <v>42563</v>
      </c>
      <c r="B79" s="86">
        <v>194</v>
      </c>
      <c r="C79" s="86" t="s">
        <v>1747</v>
      </c>
      <c r="D79" s="86" t="str">
        <f t="shared" si="16"/>
        <v>3</v>
      </c>
      <c r="E79" s="86" t="s">
        <v>1669</v>
      </c>
      <c r="F79" s="86" t="str">
        <f t="shared" si="17"/>
        <v>SH</v>
      </c>
      <c r="G79" s="86"/>
      <c r="H79" s="86"/>
      <c r="I79" s="86"/>
      <c r="J79" s="86"/>
      <c r="K79" s="86">
        <v>18.5</v>
      </c>
      <c r="L79" s="86">
        <v>18.5</v>
      </c>
      <c r="M79" s="86">
        <v>2</v>
      </c>
      <c r="N79" s="86">
        <v>2</v>
      </c>
      <c r="O79" s="86"/>
      <c r="P79" s="86"/>
      <c r="Q79" s="86"/>
      <c r="R79" s="86"/>
      <c r="S79" s="86">
        <v>0.51</v>
      </c>
      <c r="T79" s="86">
        <v>0.46</v>
      </c>
      <c r="U79" s="86">
        <f t="shared" si="20"/>
        <v>0.48499999999999999</v>
      </c>
      <c r="V79" s="86">
        <v>0.53</v>
      </c>
      <c r="W79" s="86">
        <f t="shared" si="21"/>
        <v>1.0510909839652229</v>
      </c>
      <c r="X79" s="86">
        <f t="shared" si="21"/>
        <v>1.4153396250219665</v>
      </c>
      <c r="Y79" s="86"/>
      <c r="Z79" s="86">
        <v>10</v>
      </c>
      <c r="AA79" s="86">
        <v>8</v>
      </c>
      <c r="AB79" s="86">
        <v>10</v>
      </c>
      <c r="AC79" s="86"/>
      <c r="AD79" s="86">
        <v>10</v>
      </c>
      <c r="AE79" s="86"/>
      <c r="AF79" s="86"/>
      <c r="AG79" s="86"/>
      <c r="AH79" s="86"/>
    </row>
    <row r="80" spans="1:34" x14ac:dyDescent="0.2">
      <c r="A80" s="87">
        <v>42571</v>
      </c>
      <c r="B80" s="86">
        <v>202</v>
      </c>
      <c r="C80" s="86" t="s">
        <v>1747</v>
      </c>
      <c r="D80" s="86" t="str">
        <f t="shared" si="16"/>
        <v>3</v>
      </c>
      <c r="E80" s="86" t="s">
        <v>1669</v>
      </c>
      <c r="F80" s="86" t="str">
        <f t="shared" si="17"/>
        <v>SH</v>
      </c>
      <c r="G80" s="86"/>
      <c r="H80" s="86"/>
      <c r="I80" s="86"/>
      <c r="J80" s="86"/>
      <c r="K80" s="86">
        <v>18.5</v>
      </c>
      <c r="L80" s="86">
        <v>18.5</v>
      </c>
      <c r="M80" s="86">
        <v>5</v>
      </c>
      <c r="N80" s="86">
        <v>5</v>
      </c>
      <c r="O80" s="86"/>
      <c r="P80" s="86"/>
      <c r="Q80" s="86"/>
      <c r="R80" s="86"/>
      <c r="S80" s="86">
        <v>0.5</v>
      </c>
      <c r="T80" s="86">
        <v>0.55000000000000004</v>
      </c>
      <c r="U80" s="86">
        <f t="shared" si="20"/>
        <v>0.52500000000000002</v>
      </c>
      <c r="V80" s="86">
        <v>0.49</v>
      </c>
      <c r="W80" s="86">
        <f t="shared" si="21"/>
        <v>1.3710590905803748</v>
      </c>
      <c r="X80" s="86">
        <f t="shared" si="21"/>
        <v>1.0878712496986978</v>
      </c>
      <c r="Y80" s="86"/>
      <c r="Z80" s="86">
        <v>8</v>
      </c>
      <c r="AA80" s="86">
        <v>8</v>
      </c>
      <c r="AB80" s="86">
        <v>8</v>
      </c>
      <c r="AC80" s="86">
        <v>8</v>
      </c>
      <c r="AD80" s="86">
        <v>8</v>
      </c>
      <c r="AE80" s="86"/>
      <c r="AF80" s="86"/>
      <c r="AG80" s="86"/>
      <c r="AH80" s="86"/>
    </row>
    <row r="81" spans="1:34" x14ac:dyDescent="0.2">
      <c r="A81" s="87">
        <v>42580</v>
      </c>
      <c r="B81" s="86">
        <v>211</v>
      </c>
      <c r="C81" s="86" t="s">
        <v>1747</v>
      </c>
      <c r="D81" s="86" t="str">
        <f t="shared" si="16"/>
        <v>3</v>
      </c>
      <c r="E81" s="86" t="s">
        <v>1669</v>
      </c>
      <c r="F81" s="86" t="str">
        <f t="shared" si="17"/>
        <v>SH</v>
      </c>
      <c r="G81" s="86"/>
      <c r="H81" s="86"/>
      <c r="I81" s="86"/>
      <c r="J81" s="86"/>
      <c r="K81" s="86">
        <v>18.5</v>
      </c>
      <c r="L81" s="86">
        <v>18.5</v>
      </c>
      <c r="M81" s="86">
        <v>8</v>
      </c>
      <c r="N81" s="86">
        <v>8</v>
      </c>
      <c r="O81" s="86"/>
      <c r="P81" s="86"/>
      <c r="Q81" s="86"/>
      <c r="R81" s="86"/>
      <c r="S81" s="86">
        <v>0.51</v>
      </c>
      <c r="T81" s="86">
        <v>0.5</v>
      </c>
      <c r="U81" s="86">
        <f t="shared" si="20"/>
        <v>0.505</v>
      </c>
      <c r="V81" s="86">
        <v>0.49</v>
      </c>
      <c r="W81" s="86">
        <f t="shared" si="21"/>
        <v>1.2036252002599823</v>
      </c>
      <c r="X81" s="86">
        <f t="shared" si="21"/>
        <v>1.0878712496986978</v>
      </c>
      <c r="Y81" s="86"/>
      <c r="Z81" s="86">
        <v>7</v>
      </c>
      <c r="AA81" s="86">
        <v>6</v>
      </c>
      <c r="AB81" s="86">
        <v>7</v>
      </c>
      <c r="AC81" s="86">
        <v>7</v>
      </c>
      <c r="AD81" s="86">
        <v>7</v>
      </c>
      <c r="AE81" s="86"/>
      <c r="AF81" s="86"/>
      <c r="AG81" s="86"/>
      <c r="AH81" s="86"/>
    </row>
    <row r="82" spans="1:34" x14ac:dyDescent="0.2">
      <c r="A82" s="87">
        <v>42586</v>
      </c>
      <c r="B82" s="86">
        <v>217</v>
      </c>
      <c r="C82" s="86" t="s">
        <v>1747</v>
      </c>
      <c r="D82" s="86" t="str">
        <f t="shared" si="16"/>
        <v>3</v>
      </c>
      <c r="E82" s="86" t="s">
        <v>1669</v>
      </c>
      <c r="F82" s="86" t="str">
        <f t="shared" si="17"/>
        <v>SH</v>
      </c>
      <c r="G82" s="86"/>
      <c r="H82" s="86"/>
      <c r="I82" s="86"/>
      <c r="J82" s="86"/>
      <c r="K82" s="86">
        <v>18.5</v>
      </c>
      <c r="L82" s="86">
        <v>18.5</v>
      </c>
      <c r="M82" s="86">
        <v>9</v>
      </c>
      <c r="N82" s="86">
        <v>9</v>
      </c>
      <c r="O82" s="86"/>
      <c r="P82" s="86"/>
      <c r="Q82" s="86"/>
      <c r="R82" s="86"/>
      <c r="S82" s="86">
        <v>0.54</v>
      </c>
      <c r="T82" s="86">
        <v>0.5</v>
      </c>
      <c r="U82" s="86">
        <f t="shared" si="20"/>
        <v>0.52</v>
      </c>
      <c r="V82" s="86">
        <v>0.49</v>
      </c>
      <c r="W82" s="86">
        <f t="shared" si="21"/>
        <v>1.3277599882279214</v>
      </c>
      <c r="X82" s="86">
        <f t="shared" si="21"/>
        <v>1.0878712496986978</v>
      </c>
      <c r="Y82" s="86"/>
      <c r="Z82" s="86">
        <v>7</v>
      </c>
      <c r="AA82" s="86">
        <v>6</v>
      </c>
      <c r="AB82" s="86">
        <v>9</v>
      </c>
      <c r="AC82" s="86"/>
      <c r="AD82" s="86">
        <v>8</v>
      </c>
      <c r="AE82" s="86"/>
      <c r="AF82" s="86"/>
      <c r="AG82" s="86"/>
      <c r="AH82" s="86"/>
    </row>
    <row r="83" spans="1:34" x14ac:dyDescent="0.2">
      <c r="A83" s="87">
        <v>42598</v>
      </c>
      <c r="B83" s="86">
        <v>229</v>
      </c>
      <c r="C83" s="86" t="s">
        <v>1747</v>
      </c>
      <c r="D83" s="86" t="str">
        <f t="shared" si="16"/>
        <v>3</v>
      </c>
      <c r="E83" s="86" t="s">
        <v>1669</v>
      </c>
      <c r="F83" s="86" t="str">
        <f t="shared" si="17"/>
        <v>SH</v>
      </c>
      <c r="G83" s="86"/>
      <c r="H83" s="86"/>
      <c r="I83" s="86"/>
      <c r="J83" s="86"/>
      <c r="K83" s="86">
        <v>18.5</v>
      </c>
      <c r="L83" s="86">
        <v>18.5</v>
      </c>
      <c r="M83" s="86">
        <v>11</v>
      </c>
      <c r="N83" s="86">
        <v>11</v>
      </c>
      <c r="O83" s="86"/>
      <c r="P83" s="86"/>
      <c r="Q83" s="86"/>
      <c r="R83" s="86"/>
      <c r="S83" s="86">
        <v>0.5</v>
      </c>
      <c r="T83" s="86">
        <v>0.54</v>
      </c>
      <c r="U83" s="86">
        <f t="shared" si="20"/>
        <v>0.52</v>
      </c>
      <c r="V83" s="86">
        <v>0.48</v>
      </c>
      <c r="W83" s="86">
        <f t="shared" si="21"/>
        <v>1.3277599882279214</v>
      </c>
      <c r="X83" s="86">
        <f t="shared" si="21"/>
        <v>1.0151923348970988</v>
      </c>
      <c r="Y83" s="86"/>
      <c r="Z83" s="86">
        <v>7</v>
      </c>
      <c r="AA83" s="86">
        <v>6</v>
      </c>
      <c r="AB83" s="86">
        <v>7</v>
      </c>
      <c r="AC83" s="86"/>
      <c r="AD83" s="86">
        <v>4</v>
      </c>
      <c r="AE83" s="86"/>
      <c r="AF83" s="86"/>
      <c r="AG83" s="86"/>
      <c r="AH83" s="86"/>
    </row>
    <row r="84" spans="1:34" x14ac:dyDescent="0.2">
      <c r="A84" s="87">
        <v>42605</v>
      </c>
      <c r="B84" s="86">
        <v>236</v>
      </c>
      <c r="C84" s="86" t="s">
        <v>1747</v>
      </c>
      <c r="D84" s="86" t="str">
        <f t="shared" si="16"/>
        <v>3</v>
      </c>
      <c r="E84" s="86" t="s">
        <v>1669</v>
      </c>
      <c r="F84" s="86" t="str">
        <f t="shared" si="17"/>
        <v>SH</v>
      </c>
      <c r="G84" s="86"/>
      <c r="H84" s="86"/>
      <c r="I84" s="86"/>
      <c r="J84" s="86"/>
      <c r="K84" s="86">
        <v>18.5</v>
      </c>
      <c r="L84" s="86">
        <v>18.5</v>
      </c>
      <c r="M84" s="86">
        <v>11</v>
      </c>
      <c r="N84" s="86">
        <v>11</v>
      </c>
      <c r="O84" s="86"/>
      <c r="P84" s="86"/>
      <c r="Q84" s="86"/>
      <c r="R84" s="86"/>
      <c r="S84" s="86">
        <v>0.56000000000000005</v>
      </c>
      <c r="T84" s="86">
        <v>0.54</v>
      </c>
      <c r="U84" s="86">
        <f t="shared" si="20"/>
        <v>0.55000000000000004</v>
      </c>
      <c r="V84" s="86">
        <v>0.45</v>
      </c>
      <c r="W84" s="86">
        <f t="shared" si="21"/>
        <v>1.6025301443006683</v>
      </c>
      <c r="X84" s="86">
        <f t="shared" si="21"/>
        <v>0.81762998177960833</v>
      </c>
      <c r="Y84" s="86"/>
      <c r="Z84" s="86">
        <v>7</v>
      </c>
      <c r="AA84" s="86">
        <v>6</v>
      </c>
      <c r="AB84" s="86">
        <v>6</v>
      </c>
      <c r="AC84" s="86"/>
      <c r="AD84" s="86">
        <v>1</v>
      </c>
      <c r="AE84" s="86"/>
      <c r="AF84" s="86"/>
      <c r="AG84" s="86"/>
      <c r="AH84" s="86"/>
    </row>
    <row r="85" spans="1:34" x14ac:dyDescent="0.2">
      <c r="A85" s="87">
        <v>42537</v>
      </c>
      <c r="B85" s="86">
        <v>168</v>
      </c>
      <c r="C85" s="86" t="s">
        <v>1748</v>
      </c>
      <c r="D85" s="86" t="str">
        <f t="shared" si="16"/>
        <v>4</v>
      </c>
      <c r="E85" s="86" t="s">
        <v>1669</v>
      </c>
      <c r="F85" s="86" t="str">
        <f t="shared" si="17"/>
        <v>CL</v>
      </c>
      <c r="G85" s="86">
        <v>16</v>
      </c>
      <c r="H85" s="86">
        <v>15.5</v>
      </c>
      <c r="I85" s="86">
        <v>15</v>
      </c>
      <c r="J85" s="86">
        <v>15</v>
      </c>
      <c r="K85" s="86"/>
      <c r="L85" s="86"/>
      <c r="M85" s="86"/>
      <c r="N85" s="86"/>
      <c r="O85" s="86"/>
      <c r="P85" s="86"/>
      <c r="Q85" s="86"/>
      <c r="R85" s="86"/>
      <c r="S85" s="86"/>
      <c r="T85" s="86"/>
      <c r="U85" s="86"/>
      <c r="V85" s="86"/>
      <c r="W85" s="86"/>
      <c r="X85" s="86"/>
      <c r="Y85" s="86"/>
      <c r="Z85" s="86"/>
      <c r="AA85" s="86"/>
      <c r="AB85" s="86"/>
      <c r="AC85" s="86"/>
      <c r="AD85" s="86"/>
      <c r="AE85" s="86"/>
      <c r="AF85" s="86"/>
      <c r="AG85" s="86"/>
      <c r="AH85" s="86"/>
    </row>
    <row r="86" spans="1:34" x14ac:dyDescent="0.2">
      <c r="A86" s="87">
        <v>42551</v>
      </c>
      <c r="B86" s="86">
        <v>182</v>
      </c>
      <c r="C86" s="86" t="s">
        <v>1748</v>
      </c>
      <c r="D86" s="86" t="str">
        <f t="shared" si="16"/>
        <v>4</v>
      </c>
      <c r="E86" s="86" t="s">
        <v>1669</v>
      </c>
      <c r="F86" s="86" t="str">
        <f t="shared" si="17"/>
        <v>CL</v>
      </c>
      <c r="G86" s="86">
        <v>16</v>
      </c>
      <c r="H86" s="86">
        <v>15.5</v>
      </c>
      <c r="I86" s="86">
        <v>19</v>
      </c>
      <c r="J86" s="86">
        <v>19</v>
      </c>
      <c r="K86" s="86"/>
      <c r="L86" s="86"/>
      <c r="M86" s="86"/>
      <c r="N86" s="86"/>
      <c r="O86" s="86"/>
      <c r="P86" s="86"/>
      <c r="Q86" s="86"/>
      <c r="R86" s="86"/>
      <c r="S86" s="86"/>
      <c r="T86" s="86"/>
      <c r="U86" s="86"/>
      <c r="V86" s="86"/>
      <c r="W86" s="86"/>
      <c r="X86" s="86"/>
      <c r="Y86" s="86"/>
      <c r="Z86" s="86">
        <v>10</v>
      </c>
      <c r="AA86" s="86">
        <v>10</v>
      </c>
      <c r="AB86" s="86">
        <v>10</v>
      </c>
      <c r="AC86" s="86"/>
      <c r="AD86" s="86">
        <v>10</v>
      </c>
      <c r="AE86" s="86"/>
      <c r="AF86" s="86"/>
      <c r="AG86" s="86"/>
      <c r="AH86" s="86"/>
    </row>
    <row r="87" spans="1:34" x14ac:dyDescent="0.2">
      <c r="A87" s="87">
        <v>42556</v>
      </c>
      <c r="B87" s="86">
        <v>187</v>
      </c>
      <c r="C87" s="86" t="s">
        <v>1748</v>
      </c>
      <c r="D87" s="86" t="str">
        <f t="shared" si="16"/>
        <v>4</v>
      </c>
      <c r="E87" s="86" t="s">
        <v>1669</v>
      </c>
      <c r="F87" s="86" t="str">
        <f t="shared" si="17"/>
        <v>CL</v>
      </c>
      <c r="G87" s="86">
        <v>16</v>
      </c>
      <c r="H87" s="86">
        <v>15.5</v>
      </c>
      <c r="I87" s="86">
        <v>20.5</v>
      </c>
      <c r="J87" s="86">
        <v>20.5</v>
      </c>
      <c r="K87" s="86">
        <v>0.5</v>
      </c>
      <c r="L87" s="86">
        <v>0.5</v>
      </c>
      <c r="M87" s="86"/>
      <c r="N87" s="86"/>
      <c r="O87" s="86"/>
      <c r="P87" s="86"/>
      <c r="Q87" s="86"/>
      <c r="R87" s="86"/>
      <c r="S87" s="86">
        <v>0.41</v>
      </c>
      <c r="T87" s="86">
        <v>0.45</v>
      </c>
      <c r="U87" s="86">
        <f t="shared" ref="U87:U93" si="22">AVERAGE(S87:T87)</f>
        <v>0.43</v>
      </c>
      <c r="V87" s="86">
        <v>0.56000000000000005</v>
      </c>
      <c r="W87" s="86">
        <f t="shared" ref="W87:X93" si="23">11.898*(U87^(3.3534))</f>
        <v>0.70201611810248421</v>
      </c>
      <c r="X87" s="86">
        <f t="shared" si="23"/>
        <v>1.7023454502226976</v>
      </c>
      <c r="Y87" s="86"/>
      <c r="Z87" s="86">
        <v>10</v>
      </c>
      <c r="AA87" s="86">
        <v>10</v>
      </c>
      <c r="AB87" s="86">
        <v>10</v>
      </c>
      <c r="AC87" s="86">
        <v>10</v>
      </c>
      <c r="AD87" s="86">
        <v>10</v>
      </c>
      <c r="AE87" s="86"/>
      <c r="AF87" s="86"/>
      <c r="AG87" s="86"/>
      <c r="AH87" s="86"/>
    </row>
    <row r="88" spans="1:34" x14ac:dyDescent="0.2">
      <c r="A88" s="87">
        <v>42563</v>
      </c>
      <c r="B88" s="86">
        <v>194</v>
      </c>
      <c r="C88" s="86" t="s">
        <v>1748</v>
      </c>
      <c r="D88" s="86" t="str">
        <f t="shared" si="16"/>
        <v>4</v>
      </c>
      <c r="E88" s="86" t="s">
        <v>1669</v>
      </c>
      <c r="F88" s="86" t="str">
        <f t="shared" si="17"/>
        <v>CL</v>
      </c>
      <c r="G88" s="86">
        <v>16</v>
      </c>
      <c r="H88" s="86">
        <v>15.5</v>
      </c>
      <c r="I88" s="86">
        <v>22.5</v>
      </c>
      <c r="J88" s="86">
        <v>22.5</v>
      </c>
      <c r="K88" s="86">
        <v>2</v>
      </c>
      <c r="L88" s="86">
        <v>2</v>
      </c>
      <c r="M88" s="86"/>
      <c r="N88" s="86"/>
      <c r="O88" s="86"/>
      <c r="P88" s="86"/>
      <c r="Q88" s="86"/>
      <c r="R88" s="86"/>
      <c r="S88" s="86">
        <v>0.54</v>
      </c>
      <c r="T88" s="86">
        <v>0.43</v>
      </c>
      <c r="U88" s="86">
        <f t="shared" si="22"/>
        <v>0.48499999999999999</v>
      </c>
      <c r="V88" s="86">
        <v>0.46</v>
      </c>
      <c r="W88" s="86">
        <f t="shared" si="23"/>
        <v>1.0510909839652229</v>
      </c>
      <c r="X88" s="86">
        <f t="shared" si="23"/>
        <v>0.88016901809054215</v>
      </c>
      <c r="Y88" s="86"/>
      <c r="Z88" s="86">
        <v>10</v>
      </c>
      <c r="AA88" s="86"/>
      <c r="AB88" s="86">
        <v>10</v>
      </c>
      <c r="AC88" s="86">
        <v>10</v>
      </c>
      <c r="AD88" s="86">
        <v>10</v>
      </c>
      <c r="AE88" s="86"/>
      <c r="AF88" s="86"/>
      <c r="AG88" s="86"/>
      <c r="AH88" s="86"/>
    </row>
    <row r="89" spans="1:34" x14ac:dyDescent="0.2">
      <c r="A89" s="87">
        <v>42571</v>
      </c>
      <c r="B89" s="86">
        <v>202</v>
      </c>
      <c r="C89" s="86" t="s">
        <v>1748</v>
      </c>
      <c r="D89" s="86" t="str">
        <f t="shared" si="16"/>
        <v>4</v>
      </c>
      <c r="E89" s="86" t="s">
        <v>1669</v>
      </c>
      <c r="F89" s="86" t="str">
        <f t="shared" si="17"/>
        <v>CL</v>
      </c>
      <c r="G89" s="86">
        <v>16</v>
      </c>
      <c r="H89" s="86">
        <v>15.5</v>
      </c>
      <c r="I89" s="86">
        <v>22.5</v>
      </c>
      <c r="J89" s="86">
        <v>22.5</v>
      </c>
      <c r="K89" s="86">
        <v>5</v>
      </c>
      <c r="L89" s="86">
        <v>5</v>
      </c>
      <c r="M89" s="86"/>
      <c r="N89" s="86"/>
      <c r="O89" s="86"/>
      <c r="P89" s="86"/>
      <c r="Q89" s="86"/>
      <c r="R89" s="86"/>
      <c r="S89" s="86">
        <v>0.48</v>
      </c>
      <c r="T89" s="86">
        <v>0.42</v>
      </c>
      <c r="U89" s="86">
        <f t="shared" si="22"/>
        <v>0.44999999999999996</v>
      </c>
      <c r="V89" s="86">
        <v>0.52</v>
      </c>
      <c r="W89" s="86">
        <f t="shared" si="23"/>
        <v>0.81762998177960799</v>
      </c>
      <c r="X89" s="86">
        <f t="shared" si="23"/>
        <v>1.3277599882279214</v>
      </c>
      <c r="Y89" s="86"/>
      <c r="Z89" s="86">
        <v>9</v>
      </c>
      <c r="AA89" s="86">
        <v>9</v>
      </c>
      <c r="AB89" s="86">
        <v>9</v>
      </c>
      <c r="AC89" s="86">
        <v>8</v>
      </c>
      <c r="AD89" s="86">
        <v>8</v>
      </c>
      <c r="AE89" s="86"/>
      <c r="AF89" s="86"/>
      <c r="AG89" s="86"/>
      <c r="AH89" s="86"/>
    </row>
    <row r="90" spans="1:34" x14ac:dyDescent="0.2">
      <c r="A90" s="87">
        <v>42580</v>
      </c>
      <c r="B90" s="86">
        <v>211</v>
      </c>
      <c r="C90" s="86" t="s">
        <v>1748</v>
      </c>
      <c r="D90" s="86" t="str">
        <f t="shared" si="16"/>
        <v>4</v>
      </c>
      <c r="E90" s="86" t="s">
        <v>1669</v>
      </c>
      <c r="F90" s="86" t="str">
        <f t="shared" si="17"/>
        <v>CL</v>
      </c>
      <c r="G90" s="86">
        <v>16</v>
      </c>
      <c r="H90" s="86">
        <v>15.5</v>
      </c>
      <c r="I90" s="86">
        <v>22.5</v>
      </c>
      <c r="J90" s="86">
        <v>22.5</v>
      </c>
      <c r="K90" s="86">
        <v>8</v>
      </c>
      <c r="L90" s="86">
        <v>8</v>
      </c>
      <c r="M90" s="86"/>
      <c r="N90" s="86"/>
      <c r="O90" s="86"/>
      <c r="P90" s="86"/>
      <c r="Q90" s="86"/>
      <c r="R90" s="86"/>
      <c r="S90" s="86">
        <v>0.43</v>
      </c>
      <c r="T90" s="86">
        <v>0.48</v>
      </c>
      <c r="U90" s="86">
        <f t="shared" si="22"/>
        <v>0.45499999999999996</v>
      </c>
      <c r="V90" s="86">
        <v>0.52</v>
      </c>
      <c r="W90" s="86">
        <f t="shared" si="23"/>
        <v>0.84849518498403453</v>
      </c>
      <c r="X90" s="86">
        <f t="shared" si="23"/>
        <v>1.3277599882279214</v>
      </c>
      <c r="Y90" s="86"/>
      <c r="Z90" s="86">
        <v>8</v>
      </c>
      <c r="AA90" s="86">
        <v>7</v>
      </c>
      <c r="AB90" s="86">
        <v>8</v>
      </c>
      <c r="AC90" s="86">
        <v>7</v>
      </c>
      <c r="AD90" s="86">
        <v>6</v>
      </c>
      <c r="AE90" s="86"/>
      <c r="AF90" s="86"/>
      <c r="AG90" s="86"/>
      <c r="AH90" s="86"/>
    </row>
    <row r="91" spans="1:34" x14ac:dyDescent="0.2">
      <c r="A91" s="87">
        <v>42586</v>
      </c>
      <c r="B91" s="86">
        <v>217</v>
      </c>
      <c r="C91" s="86" t="s">
        <v>1748</v>
      </c>
      <c r="D91" s="86" t="str">
        <f t="shared" si="16"/>
        <v>4</v>
      </c>
      <c r="E91" s="86" t="s">
        <v>1669</v>
      </c>
      <c r="F91" s="86" t="str">
        <f t="shared" si="17"/>
        <v>CL</v>
      </c>
      <c r="G91" s="86">
        <v>16</v>
      </c>
      <c r="H91" s="86">
        <v>15.5</v>
      </c>
      <c r="I91" s="86">
        <v>22.5</v>
      </c>
      <c r="J91" s="86">
        <v>22.5</v>
      </c>
      <c r="K91" s="86">
        <v>9.5</v>
      </c>
      <c r="L91" s="86">
        <v>9.5</v>
      </c>
      <c r="M91" s="86"/>
      <c r="N91" s="86"/>
      <c r="O91" s="86"/>
      <c r="P91" s="86"/>
      <c r="Q91" s="86"/>
      <c r="R91" s="86"/>
      <c r="S91" s="86">
        <v>0.44</v>
      </c>
      <c r="T91" s="86">
        <v>0.42</v>
      </c>
      <c r="U91" s="86">
        <f t="shared" si="22"/>
        <v>0.43</v>
      </c>
      <c r="V91" s="86">
        <v>0.5</v>
      </c>
      <c r="W91" s="86">
        <f t="shared" si="23"/>
        <v>0.70201611810248421</v>
      </c>
      <c r="X91" s="86">
        <f t="shared" si="23"/>
        <v>1.1641259681057374</v>
      </c>
      <c r="Y91" s="86"/>
      <c r="Z91" s="86">
        <v>9</v>
      </c>
      <c r="AA91" s="86">
        <v>9</v>
      </c>
      <c r="AB91" s="86">
        <v>8</v>
      </c>
      <c r="AC91" s="86">
        <v>8</v>
      </c>
      <c r="AD91" s="86">
        <v>6</v>
      </c>
      <c r="AE91" s="86"/>
      <c r="AF91" s="86"/>
      <c r="AG91" s="86"/>
      <c r="AH91" s="86"/>
    </row>
    <row r="92" spans="1:34" x14ac:dyDescent="0.2">
      <c r="A92" s="87">
        <v>42598</v>
      </c>
      <c r="B92" s="86">
        <v>229</v>
      </c>
      <c r="C92" s="86" t="s">
        <v>1748</v>
      </c>
      <c r="D92" s="86" t="str">
        <f t="shared" si="16"/>
        <v>4</v>
      </c>
      <c r="E92" s="86" t="s">
        <v>1669</v>
      </c>
      <c r="F92" s="86" t="str">
        <f t="shared" si="17"/>
        <v>CL</v>
      </c>
      <c r="G92" s="86">
        <v>16</v>
      </c>
      <c r="H92" s="86">
        <v>15</v>
      </c>
      <c r="I92" s="86">
        <v>22.5</v>
      </c>
      <c r="J92" s="86">
        <v>22</v>
      </c>
      <c r="K92" s="86">
        <v>12</v>
      </c>
      <c r="L92" s="86">
        <v>12</v>
      </c>
      <c r="M92" s="86"/>
      <c r="N92" s="86"/>
      <c r="O92" s="86"/>
      <c r="P92" s="86"/>
      <c r="Q92" s="86"/>
      <c r="R92" s="86"/>
      <c r="S92" s="86">
        <v>0.44</v>
      </c>
      <c r="T92" s="86">
        <v>0.46</v>
      </c>
      <c r="U92" s="86">
        <f t="shared" si="22"/>
        <v>0.45</v>
      </c>
      <c r="V92" s="86">
        <v>0.51</v>
      </c>
      <c r="W92" s="86">
        <f t="shared" si="23"/>
        <v>0.81762998177960833</v>
      </c>
      <c r="X92" s="86">
        <f t="shared" si="23"/>
        <v>1.2440556074631184</v>
      </c>
      <c r="Y92" s="86"/>
      <c r="Z92" s="86">
        <v>8</v>
      </c>
      <c r="AA92" s="86">
        <v>8</v>
      </c>
      <c r="AB92" s="86">
        <v>6</v>
      </c>
      <c r="AC92" s="86">
        <v>4</v>
      </c>
      <c r="AD92" s="86">
        <v>5</v>
      </c>
      <c r="AE92" s="86"/>
      <c r="AF92" s="86"/>
      <c r="AG92" s="86"/>
      <c r="AH92" s="86"/>
    </row>
    <row r="93" spans="1:34" x14ac:dyDescent="0.2">
      <c r="A93" s="87">
        <v>42605</v>
      </c>
      <c r="B93" s="86">
        <v>236</v>
      </c>
      <c r="C93" s="86" t="s">
        <v>1748</v>
      </c>
      <c r="D93" s="86" t="str">
        <f t="shared" si="16"/>
        <v>4</v>
      </c>
      <c r="E93" s="86" t="s">
        <v>1669</v>
      </c>
      <c r="F93" s="86" t="str">
        <f t="shared" si="17"/>
        <v>CL</v>
      </c>
      <c r="G93" s="86">
        <v>16</v>
      </c>
      <c r="H93" s="86">
        <v>15</v>
      </c>
      <c r="I93" s="86">
        <v>22.5</v>
      </c>
      <c r="J93" s="86">
        <v>21.5</v>
      </c>
      <c r="K93" s="86">
        <v>12</v>
      </c>
      <c r="L93" s="86">
        <v>12</v>
      </c>
      <c r="M93" s="86"/>
      <c r="N93" s="86"/>
      <c r="O93" s="86"/>
      <c r="P93" s="86"/>
      <c r="Q93" s="86"/>
      <c r="R93" s="86"/>
      <c r="S93" s="86">
        <v>0.49</v>
      </c>
      <c r="T93" s="86">
        <v>0.46</v>
      </c>
      <c r="U93" s="86">
        <f t="shared" si="22"/>
        <v>0.47499999999999998</v>
      </c>
      <c r="V93" s="86">
        <v>0.53</v>
      </c>
      <c r="W93" s="86">
        <f t="shared" si="23"/>
        <v>0.98016302420454926</v>
      </c>
      <c r="X93" s="86">
        <f t="shared" si="23"/>
        <v>1.4153396250219665</v>
      </c>
      <c r="Y93" s="86"/>
      <c r="Z93" s="86">
        <v>8</v>
      </c>
      <c r="AA93" s="86">
        <v>5</v>
      </c>
      <c r="AB93" s="86">
        <v>6</v>
      </c>
      <c r="AC93" s="86">
        <v>2</v>
      </c>
      <c r="AD93" s="86">
        <v>3</v>
      </c>
      <c r="AE93" s="86"/>
      <c r="AF93" s="86"/>
      <c r="AG93" s="86"/>
      <c r="AH93" s="86"/>
    </row>
    <row r="94" spans="1:34" x14ac:dyDescent="0.2">
      <c r="A94" s="87">
        <v>42537</v>
      </c>
      <c r="B94" s="86">
        <v>168</v>
      </c>
      <c r="C94" s="86" t="s">
        <v>1749</v>
      </c>
      <c r="D94" s="86" t="str">
        <f t="shared" si="16"/>
        <v>4</v>
      </c>
      <c r="E94" s="86" t="s">
        <v>1669</v>
      </c>
      <c r="F94" s="86" t="str">
        <f t="shared" si="17"/>
        <v>CT</v>
      </c>
      <c r="G94" s="86"/>
      <c r="H94" s="86"/>
      <c r="I94" s="86">
        <v>13.5</v>
      </c>
      <c r="J94" s="86">
        <v>13.5</v>
      </c>
      <c r="K94" s="86">
        <v>16.5</v>
      </c>
      <c r="L94" s="86">
        <v>16.5</v>
      </c>
      <c r="M94" s="86"/>
      <c r="N94" s="86"/>
      <c r="O94" s="86"/>
      <c r="P94" s="86"/>
      <c r="Q94" s="86"/>
      <c r="R94" s="86"/>
      <c r="S94" s="86"/>
      <c r="T94" s="86"/>
      <c r="U94" s="86"/>
      <c r="V94" s="86"/>
      <c r="W94" s="86"/>
      <c r="X94" s="86"/>
      <c r="Y94" s="86"/>
      <c r="Z94" s="86"/>
      <c r="AA94" s="86"/>
      <c r="AB94" s="86"/>
      <c r="AC94" s="86"/>
      <c r="AD94" s="86"/>
      <c r="AE94" s="86"/>
      <c r="AF94" s="86"/>
      <c r="AG94" s="86"/>
      <c r="AH94" s="86"/>
    </row>
    <row r="95" spans="1:34" x14ac:dyDescent="0.2">
      <c r="A95" s="87">
        <v>42551</v>
      </c>
      <c r="B95" s="86">
        <v>182</v>
      </c>
      <c r="C95" s="86" t="s">
        <v>1749</v>
      </c>
      <c r="D95" s="86" t="str">
        <f t="shared" si="16"/>
        <v>4</v>
      </c>
      <c r="E95" s="86" t="s">
        <v>1669</v>
      </c>
      <c r="F95" s="86" t="str">
        <f t="shared" si="17"/>
        <v>CT</v>
      </c>
      <c r="G95" s="86"/>
      <c r="H95" s="86"/>
      <c r="I95" s="86">
        <v>13.5</v>
      </c>
      <c r="J95" s="86">
        <v>12.5</v>
      </c>
      <c r="K95" s="86">
        <v>18</v>
      </c>
      <c r="L95" s="86">
        <v>18</v>
      </c>
      <c r="M95" s="86"/>
      <c r="N95" s="86"/>
      <c r="O95" s="86"/>
      <c r="P95" s="86"/>
      <c r="Q95" s="86"/>
      <c r="R95" s="86"/>
      <c r="S95" s="86"/>
      <c r="T95" s="86"/>
      <c r="U95" s="86"/>
      <c r="V95" s="86"/>
      <c r="W95" s="86"/>
      <c r="X95" s="86"/>
      <c r="Y95" s="86"/>
      <c r="Z95" s="86">
        <v>10</v>
      </c>
      <c r="AA95" s="86">
        <v>10</v>
      </c>
      <c r="AB95" s="86">
        <v>10</v>
      </c>
      <c r="AC95" s="86">
        <v>10</v>
      </c>
      <c r="AD95" s="86"/>
      <c r="AE95" s="86"/>
      <c r="AF95" s="86"/>
      <c r="AG95" s="86"/>
      <c r="AH95" s="86"/>
    </row>
    <row r="96" spans="1:34" x14ac:dyDescent="0.2">
      <c r="A96" s="87">
        <v>42556</v>
      </c>
      <c r="B96" s="86">
        <v>187</v>
      </c>
      <c r="C96" s="86" t="s">
        <v>1749</v>
      </c>
      <c r="D96" s="86" t="str">
        <f t="shared" si="16"/>
        <v>4</v>
      </c>
      <c r="E96" s="86" t="s">
        <v>1669</v>
      </c>
      <c r="F96" s="86" t="str">
        <f t="shared" si="17"/>
        <v>CT</v>
      </c>
      <c r="G96" s="86"/>
      <c r="H96" s="86"/>
      <c r="I96" s="86">
        <v>13.5</v>
      </c>
      <c r="J96" s="86">
        <v>12.5</v>
      </c>
      <c r="K96" s="86">
        <v>19</v>
      </c>
      <c r="L96" s="86">
        <v>19</v>
      </c>
      <c r="M96" s="86">
        <v>0.5</v>
      </c>
      <c r="N96" s="86">
        <v>0.5</v>
      </c>
      <c r="O96" s="86"/>
      <c r="P96" s="86"/>
      <c r="Q96" s="86"/>
      <c r="R96" s="86"/>
      <c r="S96" s="86">
        <v>0.52</v>
      </c>
      <c r="T96" s="86">
        <v>0.47</v>
      </c>
      <c r="U96" s="86">
        <f t="shared" ref="U96:U102" si="24">AVERAGE(S96:T96)</f>
        <v>0.495</v>
      </c>
      <c r="V96" s="86">
        <v>0.49</v>
      </c>
      <c r="W96" s="86">
        <f t="shared" ref="W96:X102" si="25">11.898*(U96^(3.3534))</f>
        <v>1.125545455203536</v>
      </c>
      <c r="X96" s="86">
        <f t="shared" si="25"/>
        <v>1.0878712496986978</v>
      </c>
      <c r="Y96" s="86"/>
      <c r="Z96" s="86">
        <v>10</v>
      </c>
      <c r="AA96" s="86">
        <v>10</v>
      </c>
      <c r="AB96" s="86">
        <v>10</v>
      </c>
      <c r="AC96" s="86"/>
      <c r="AD96" s="86"/>
      <c r="AE96" s="86"/>
      <c r="AF96" s="86"/>
      <c r="AG96" s="86"/>
      <c r="AH96" s="86"/>
    </row>
    <row r="97" spans="1:34" x14ac:dyDescent="0.2">
      <c r="A97" s="87">
        <v>42563</v>
      </c>
      <c r="B97" s="86">
        <v>194</v>
      </c>
      <c r="C97" s="86" t="s">
        <v>1749</v>
      </c>
      <c r="D97" s="86" t="str">
        <f t="shared" si="16"/>
        <v>4</v>
      </c>
      <c r="E97" s="86" t="s">
        <v>1669</v>
      </c>
      <c r="F97" s="86" t="str">
        <f t="shared" si="17"/>
        <v>CT</v>
      </c>
      <c r="G97" s="86"/>
      <c r="H97" s="86"/>
      <c r="I97" s="86">
        <v>13.5</v>
      </c>
      <c r="J97" s="86">
        <v>12.5</v>
      </c>
      <c r="K97" s="86">
        <v>19</v>
      </c>
      <c r="L97" s="86">
        <v>19</v>
      </c>
      <c r="M97" s="86">
        <v>3.5</v>
      </c>
      <c r="N97" s="86">
        <v>3.5</v>
      </c>
      <c r="O97" s="86"/>
      <c r="P97" s="86"/>
      <c r="Q97" s="86"/>
      <c r="R97" s="86"/>
      <c r="S97" s="86">
        <v>0.48</v>
      </c>
      <c r="T97" s="86">
        <v>0.5</v>
      </c>
      <c r="U97" s="86">
        <f t="shared" si="24"/>
        <v>0.49</v>
      </c>
      <c r="V97" s="86">
        <v>0.49</v>
      </c>
      <c r="W97" s="86">
        <f t="shared" si="25"/>
        <v>1.0878712496986978</v>
      </c>
      <c r="X97" s="86">
        <f t="shared" si="25"/>
        <v>1.0878712496986978</v>
      </c>
      <c r="Y97" s="86"/>
      <c r="Z97" s="86">
        <v>10</v>
      </c>
      <c r="AA97" s="86">
        <v>8</v>
      </c>
      <c r="AB97" s="86">
        <v>10</v>
      </c>
      <c r="AC97" s="86"/>
      <c r="AD97" s="86">
        <v>10</v>
      </c>
      <c r="AE97" s="86"/>
      <c r="AF97" s="86"/>
      <c r="AG97" s="86"/>
      <c r="AH97" s="86"/>
    </row>
    <row r="98" spans="1:34" x14ac:dyDescent="0.2">
      <c r="A98" s="87">
        <v>42571</v>
      </c>
      <c r="B98" s="86">
        <v>202</v>
      </c>
      <c r="C98" s="86" t="s">
        <v>1749</v>
      </c>
      <c r="D98" s="86" t="str">
        <f t="shared" si="16"/>
        <v>4</v>
      </c>
      <c r="E98" s="86" t="s">
        <v>1669</v>
      </c>
      <c r="F98" s="86" t="str">
        <f t="shared" si="17"/>
        <v>CT</v>
      </c>
      <c r="G98" s="86"/>
      <c r="H98" s="86"/>
      <c r="I98" s="86">
        <v>13.5</v>
      </c>
      <c r="J98" s="86">
        <v>12</v>
      </c>
      <c r="K98" s="86">
        <v>19</v>
      </c>
      <c r="L98" s="86">
        <v>19</v>
      </c>
      <c r="M98" s="86">
        <v>5</v>
      </c>
      <c r="N98" s="86">
        <v>5</v>
      </c>
      <c r="O98" s="86"/>
      <c r="P98" s="86"/>
      <c r="Q98" s="86"/>
      <c r="R98" s="86"/>
      <c r="S98" s="86">
        <v>0.45</v>
      </c>
      <c r="T98" s="86">
        <v>0.52</v>
      </c>
      <c r="U98" s="86">
        <f t="shared" si="24"/>
        <v>0.48499999999999999</v>
      </c>
      <c r="V98" s="86">
        <v>0.49</v>
      </c>
      <c r="W98" s="86">
        <f t="shared" si="25"/>
        <v>1.0510909839652229</v>
      </c>
      <c r="X98" s="86">
        <f t="shared" si="25"/>
        <v>1.0878712496986978</v>
      </c>
      <c r="Y98" s="86"/>
      <c r="Z98" s="86">
        <v>9</v>
      </c>
      <c r="AA98" s="86">
        <v>8</v>
      </c>
      <c r="AB98" s="86">
        <v>8</v>
      </c>
      <c r="AC98" s="86">
        <v>8</v>
      </c>
      <c r="AD98" s="86">
        <v>8</v>
      </c>
      <c r="AE98" s="86"/>
      <c r="AF98" s="86"/>
      <c r="AG98" s="86"/>
      <c r="AH98" s="86"/>
    </row>
    <row r="99" spans="1:34" x14ac:dyDescent="0.2">
      <c r="A99" s="87">
        <v>42580</v>
      </c>
      <c r="B99" s="86">
        <v>211</v>
      </c>
      <c r="C99" s="86" t="s">
        <v>1749</v>
      </c>
      <c r="D99" s="86" t="str">
        <f t="shared" si="16"/>
        <v>4</v>
      </c>
      <c r="E99" s="86" t="s">
        <v>1669</v>
      </c>
      <c r="F99" s="86" t="str">
        <f t="shared" si="17"/>
        <v>CT</v>
      </c>
      <c r="G99" s="86"/>
      <c r="H99" s="86"/>
      <c r="I99" s="86">
        <v>13.5</v>
      </c>
      <c r="J99" s="86">
        <v>12</v>
      </c>
      <c r="K99" s="86">
        <v>19</v>
      </c>
      <c r="L99" s="86">
        <v>19</v>
      </c>
      <c r="M99" s="86">
        <v>7</v>
      </c>
      <c r="N99" s="86">
        <v>7</v>
      </c>
      <c r="O99" s="86"/>
      <c r="P99" s="86"/>
      <c r="Q99" s="86"/>
      <c r="R99" s="86"/>
      <c r="S99" s="86">
        <v>0.48</v>
      </c>
      <c r="T99" s="86">
        <v>0.48</v>
      </c>
      <c r="U99" s="86">
        <f t="shared" si="24"/>
        <v>0.48</v>
      </c>
      <c r="V99" s="86">
        <v>0.48</v>
      </c>
      <c r="W99" s="86">
        <f t="shared" si="25"/>
        <v>1.0151923348970988</v>
      </c>
      <c r="X99" s="86">
        <f t="shared" si="25"/>
        <v>1.0151923348970988</v>
      </c>
      <c r="Y99" s="86"/>
      <c r="Z99" s="86">
        <v>7</v>
      </c>
      <c r="AA99" s="86">
        <v>7</v>
      </c>
      <c r="AB99" s="86">
        <v>7</v>
      </c>
      <c r="AC99" s="86">
        <v>7</v>
      </c>
      <c r="AD99" s="86">
        <v>6</v>
      </c>
      <c r="AE99" s="86"/>
      <c r="AF99" s="86"/>
      <c r="AG99" s="86"/>
      <c r="AH99" s="86"/>
    </row>
    <row r="100" spans="1:34" x14ac:dyDescent="0.2">
      <c r="A100" s="87">
        <v>42586</v>
      </c>
      <c r="B100" s="86">
        <v>217</v>
      </c>
      <c r="C100" s="86" t="s">
        <v>1749</v>
      </c>
      <c r="D100" s="86" t="str">
        <f t="shared" si="16"/>
        <v>4</v>
      </c>
      <c r="E100" s="86" t="s">
        <v>1669</v>
      </c>
      <c r="F100" s="86" t="str">
        <f t="shared" si="17"/>
        <v>CT</v>
      </c>
      <c r="G100" s="86"/>
      <c r="H100" s="86"/>
      <c r="I100" s="86">
        <v>13.5</v>
      </c>
      <c r="J100" s="86">
        <v>12</v>
      </c>
      <c r="K100" s="86">
        <v>19</v>
      </c>
      <c r="L100" s="86">
        <v>18.5</v>
      </c>
      <c r="M100" s="86">
        <v>9</v>
      </c>
      <c r="N100" s="86">
        <v>9</v>
      </c>
      <c r="O100" s="86"/>
      <c r="P100" s="86"/>
      <c r="Q100" s="86"/>
      <c r="R100" s="86"/>
      <c r="S100" s="86">
        <v>0.46</v>
      </c>
      <c r="T100" s="86">
        <v>0.51</v>
      </c>
      <c r="U100" s="86">
        <f t="shared" si="24"/>
        <v>0.48499999999999999</v>
      </c>
      <c r="V100" s="86">
        <v>0.48</v>
      </c>
      <c r="W100" s="86">
        <f t="shared" si="25"/>
        <v>1.0510909839652229</v>
      </c>
      <c r="X100" s="86">
        <f t="shared" si="25"/>
        <v>1.0151923348970988</v>
      </c>
      <c r="Y100" s="86"/>
      <c r="Z100" s="86">
        <v>8</v>
      </c>
      <c r="AA100" s="86">
        <v>7</v>
      </c>
      <c r="AB100" s="86">
        <v>8</v>
      </c>
      <c r="AC100" s="86"/>
      <c r="AD100" s="86">
        <v>8</v>
      </c>
      <c r="AE100" s="86"/>
      <c r="AF100" s="86"/>
      <c r="AG100" s="86"/>
      <c r="AH100" s="86"/>
    </row>
    <row r="101" spans="1:34" x14ac:dyDescent="0.2">
      <c r="A101" s="87">
        <v>42598</v>
      </c>
      <c r="B101" s="86">
        <v>229</v>
      </c>
      <c r="C101" s="86" t="s">
        <v>1749</v>
      </c>
      <c r="D101" s="86" t="str">
        <f t="shared" si="16"/>
        <v>4</v>
      </c>
      <c r="E101" s="86" t="s">
        <v>1669</v>
      </c>
      <c r="F101" s="86" t="str">
        <f t="shared" si="17"/>
        <v>CT</v>
      </c>
      <c r="G101" s="86"/>
      <c r="H101" s="86"/>
      <c r="I101" s="86">
        <v>13.5</v>
      </c>
      <c r="J101" s="86">
        <v>11</v>
      </c>
      <c r="K101" s="86">
        <v>19</v>
      </c>
      <c r="L101" s="86">
        <v>18.5</v>
      </c>
      <c r="M101" s="86">
        <v>9</v>
      </c>
      <c r="N101" s="86">
        <v>9</v>
      </c>
      <c r="O101" s="86"/>
      <c r="P101" s="86"/>
      <c r="Q101" s="86"/>
      <c r="R101" s="86"/>
      <c r="S101" s="86">
        <v>0.45</v>
      </c>
      <c r="T101" s="86">
        <v>0.48</v>
      </c>
      <c r="U101" s="86">
        <f t="shared" si="24"/>
        <v>0.46499999999999997</v>
      </c>
      <c r="V101" s="86">
        <v>0.47</v>
      </c>
      <c r="W101" s="86">
        <f t="shared" si="25"/>
        <v>0.91266353068140194</v>
      </c>
      <c r="X101" s="86">
        <f t="shared" si="25"/>
        <v>0.94599081871535851</v>
      </c>
      <c r="Y101" s="86"/>
      <c r="Z101" s="86">
        <v>7</v>
      </c>
      <c r="AA101" s="86">
        <v>8</v>
      </c>
      <c r="AB101" s="86">
        <v>7</v>
      </c>
      <c r="AC101" s="86"/>
      <c r="AD101" s="86">
        <v>3</v>
      </c>
      <c r="AE101" s="86"/>
      <c r="AF101" s="86"/>
      <c r="AG101" s="86"/>
      <c r="AH101" s="86"/>
    </row>
    <row r="102" spans="1:34" x14ac:dyDescent="0.2">
      <c r="A102" s="87">
        <v>42605</v>
      </c>
      <c r="B102" s="86">
        <v>236</v>
      </c>
      <c r="C102" s="86" t="s">
        <v>1749</v>
      </c>
      <c r="D102" s="86" t="str">
        <f t="shared" si="16"/>
        <v>4</v>
      </c>
      <c r="E102" s="86" t="s">
        <v>1669</v>
      </c>
      <c r="F102" s="86" t="str">
        <f t="shared" si="17"/>
        <v>CT</v>
      </c>
      <c r="G102" s="86"/>
      <c r="H102" s="86"/>
      <c r="I102" s="86">
        <v>13.5</v>
      </c>
      <c r="J102" s="86">
        <v>7</v>
      </c>
      <c r="K102" s="86">
        <v>19</v>
      </c>
      <c r="L102" s="86">
        <v>17.5</v>
      </c>
      <c r="M102" s="86">
        <v>9</v>
      </c>
      <c r="N102" s="86">
        <v>9</v>
      </c>
      <c r="O102" s="86"/>
      <c r="P102" s="86"/>
      <c r="Q102" s="86"/>
      <c r="R102" s="86"/>
      <c r="S102" s="86">
        <v>0.47</v>
      </c>
      <c r="T102" s="86">
        <v>0.51</v>
      </c>
      <c r="U102" s="86">
        <f t="shared" si="24"/>
        <v>0.49</v>
      </c>
      <c r="V102" s="86">
        <v>0.48</v>
      </c>
      <c r="W102" s="86">
        <f t="shared" si="25"/>
        <v>1.0878712496986978</v>
      </c>
      <c r="X102" s="86">
        <f t="shared" si="25"/>
        <v>1.0151923348970988</v>
      </c>
      <c r="Y102" s="86"/>
      <c r="Z102" s="86">
        <v>7</v>
      </c>
      <c r="AA102" s="86">
        <v>6</v>
      </c>
      <c r="AB102" s="86">
        <v>6</v>
      </c>
      <c r="AC102" s="86"/>
      <c r="AD102" s="86">
        <v>1</v>
      </c>
      <c r="AE102" s="86"/>
      <c r="AF102" s="86"/>
      <c r="AG102" s="86"/>
      <c r="AH102" s="86"/>
    </row>
    <row r="103" spans="1:34" x14ac:dyDescent="0.2">
      <c r="A103" s="87">
        <v>42537</v>
      </c>
      <c r="B103" s="86">
        <v>168</v>
      </c>
      <c r="C103" s="86" t="s">
        <v>1750</v>
      </c>
      <c r="D103" s="86" t="str">
        <f t="shared" si="16"/>
        <v>4</v>
      </c>
      <c r="E103" s="86" t="s">
        <v>1669</v>
      </c>
      <c r="F103" s="86" t="str">
        <f t="shared" si="17"/>
        <v>SH</v>
      </c>
      <c r="G103" s="86"/>
      <c r="H103" s="86"/>
      <c r="I103" s="86">
        <v>13</v>
      </c>
      <c r="J103" s="86">
        <v>13</v>
      </c>
      <c r="K103" s="86">
        <v>13</v>
      </c>
      <c r="L103" s="86">
        <v>13</v>
      </c>
      <c r="M103" s="86"/>
      <c r="N103" s="86"/>
      <c r="O103" s="86"/>
      <c r="P103" s="86"/>
      <c r="Q103" s="86"/>
      <c r="R103" s="86"/>
      <c r="S103" s="86"/>
      <c r="T103" s="86"/>
      <c r="U103" s="86"/>
      <c r="V103" s="86"/>
      <c r="W103" s="86"/>
      <c r="X103" s="86"/>
      <c r="Y103" s="86"/>
      <c r="Z103" s="86"/>
      <c r="AA103" s="86"/>
      <c r="AB103" s="86"/>
      <c r="AC103" s="86"/>
      <c r="AD103" s="86"/>
      <c r="AE103" s="86"/>
      <c r="AF103" s="86"/>
      <c r="AG103" s="86"/>
      <c r="AH103" s="86"/>
    </row>
    <row r="104" spans="1:34" x14ac:dyDescent="0.2">
      <c r="A104" s="87">
        <v>42551</v>
      </c>
      <c r="B104" s="86">
        <v>182</v>
      </c>
      <c r="C104" s="86" t="s">
        <v>1750</v>
      </c>
      <c r="D104" s="86" t="str">
        <f t="shared" si="16"/>
        <v>4</v>
      </c>
      <c r="E104" s="86" t="s">
        <v>1669</v>
      </c>
      <c r="F104" s="86" t="str">
        <f t="shared" si="17"/>
        <v>SH</v>
      </c>
      <c r="G104" s="86"/>
      <c r="H104" s="86"/>
      <c r="I104" s="86">
        <v>13</v>
      </c>
      <c r="J104" s="86">
        <v>12</v>
      </c>
      <c r="K104" s="86">
        <v>14</v>
      </c>
      <c r="L104" s="86">
        <v>14</v>
      </c>
      <c r="M104" s="86"/>
      <c r="N104" s="86"/>
      <c r="O104" s="86"/>
      <c r="P104" s="86"/>
      <c r="Q104" s="86"/>
      <c r="R104" s="86"/>
      <c r="S104" s="86"/>
      <c r="T104" s="86"/>
      <c r="U104" s="86"/>
      <c r="V104" s="86"/>
      <c r="W104" s="86"/>
      <c r="X104" s="86"/>
      <c r="Y104" s="86"/>
      <c r="Z104" s="86">
        <v>10</v>
      </c>
      <c r="AA104" s="86">
        <v>10</v>
      </c>
      <c r="AB104" s="86">
        <v>10</v>
      </c>
      <c r="AC104" s="86"/>
      <c r="AD104" s="86">
        <v>10</v>
      </c>
      <c r="AE104" s="86"/>
      <c r="AF104" s="86"/>
      <c r="AG104" s="86"/>
      <c r="AH104" s="86"/>
    </row>
    <row r="105" spans="1:34" x14ac:dyDescent="0.2">
      <c r="A105" s="87">
        <v>42556</v>
      </c>
      <c r="B105" s="86">
        <v>187</v>
      </c>
      <c r="C105" s="86" t="s">
        <v>1750</v>
      </c>
      <c r="D105" s="86" t="str">
        <f t="shared" si="16"/>
        <v>4</v>
      </c>
      <c r="E105" s="86" t="s">
        <v>1669</v>
      </c>
      <c r="F105" s="86" t="str">
        <f t="shared" si="17"/>
        <v>SH</v>
      </c>
      <c r="G105" s="86"/>
      <c r="H105" s="86"/>
      <c r="I105" s="86">
        <v>13</v>
      </c>
      <c r="J105" s="86">
        <v>12</v>
      </c>
      <c r="K105" s="86">
        <v>15.5</v>
      </c>
      <c r="L105" s="86">
        <v>15.5</v>
      </c>
      <c r="M105" s="86"/>
      <c r="N105" s="86"/>
      <c r="O105" s="86"/>
      <c r="P105" s="86"/>
      <c r="Q105" s="86"/>
      <c r="R105" s="86"/>
      <c r="S105" s="86">
        <v>0.5</v>
      </c>
      <c r="T105" s="86">
        <v>0.51</v>
      </c>
      <c r="U105" s="86">
        <f t="shared" ref="U105:U111" si="26">AVERAGE(S105:T105)</f>
        <v>0.505</v>
      </c>
      <c r="V105" s="86">
        <v>0.47</v>
      </c>
      <c r="W105" s="86">
        <f t="shared" ref="W105:X111" si="27">11.898*(U105^(3.3534))</f>
        <v>1.2036252002599823</v>
      </c>
      <c r="X105" s="86">
        <f t="shared" si="27"/>
        <v>0.94599081871535851</v>
      </c>
      <c r="Y105" s="86"/>
      <c r="Z105" s="86">
        <v>10</v>
      </c>
      <c r="AA105" s="86">
        <v>10</v>
      </c>
      <c r="AB105" s="86">
        <v>10</v>
      </c>
      <c r="AC105" s="86"/>
      <c r="AD105" s="86">
        <v>10</v>
      </c>
      <c r="AE105" s="86"/>
      <c r="AF105" s="86"/>
      <c r="AG105" s="86"/>
      <c r="AH105" s="86"/>
    </row>
    <row r="106" spans="1:34" x14ac:dyDescent="0.2">
      <c r="A106" s="87">
        <v>42563</v>
      </c>
      <c r="B106" s="86">
        <v>194</v>
      </c>
      <c r="C106" s="86" t="s">
        <v>1750</v>
      </c>
      <c r="D106" s="86" t="str">
        <f t="shared" si="16"/>
        <v>4</v>
      </c>
      <c r="E106" s="86" t="s">
        <v>1669</v>
      </c>
      <c r="F106" s="86" t="str">
        <f t="shared" si="17"/>
        <v>SH</v>
      </c>
      <c r="G106" s="86"/>
      <c r="H106" s="86"/>
      <c r="I106" s="86">
        <v>13</v>
      </c>
      <c r="J106" s="86">
        <v>12</v>
      </c>
      <c r="K106" s="86">
        <v>16</v>
      </c>
      <c r="L106" s="86">
        <v>16</v>
      </c>
      <c r="M106" s="86"/>
      <c r="N106" s="86"/>
      <c r="O106" s="86"/>
      <c r="P106" s="86"/>
      <c r="Q106" s="86"/>
      <c r="R106" s="86"/>
      <c r="S106" s="86">
        <v>0.56999999999999995</v>
      </c>
      <c r="T106" s="86">
        <v>0.52</v>
      </c>
      <c r="U106" s="86">
        <f t="shared" si="26"/>
        <v>0.54499999999999993</v>
      </c>
      <c r="V106" s="86">
        <v>0.56000000000000005</v>
      </c>
      <c r="W106" s="86">
        <f t="shared" si="27"/>
        <v>1.5541967459091754</v>
      </c>
      <c r="X106" s="86">
        <f t="shared" si="27"/>
        <v>1.7023454502226976</v>
      </c>
      <c r="Y106" s="86"/>
      <c r="Z106" s="86">
        <v>10</v>
      </c>
      <c r="AA106" s="86">
        <v>8</v>
      </c>
      <c r="AB106" s="86">
        <v>10</v>
      </c>
      <c r="AC106" s="86"/>
      <c r="AD106" s="86">
        <v>10</v>
      </c>
      <c r="AE106" s="86"/>
      <c r="AF106" s="86"/>
      <c r="AG106" s="86"/>
      <c r="AH106" s="86"/>
    </row>
    <row r="107" spans="1:34" x14ac:dyDescent="0.2">
      <c r="A107" s="87">
        <v>42571</v>
      </c>
      <c r="B107" s="86">
        <v>202</v>
      </c>
      <c r="C107" s="86" t="s">
        <v>1750</v>
      </c>
      <c r="D107" s="86" t="str">
        <f t="shared" si="16"/>
        <v>4</v>
      </c>
      <c r="E107" s="86" t="s">
        <v>1669</v>
      </c>
      <c r="F107" s="86" t="str">
        <f t="shared" si="17"/>
        <v>SH</v>
      </c>
      <c r="G107" s="86"/>
      <c r="H107" s="86"/>
      <c r="I107" s="86">
        <v>13</v>
      </c>
      <c r="J107" s="86">
        <v>12</v>
      </c>
      <c r="K107" s="86">
        <v>17.5</v>
      </c>
      <c r="L107" s="86">
        <v>17.5</v>
      </c>
      <c r="M107" s="86"/>
      <c r="N107" s="86"/>
      <c r="O107" s="86"/>
      <c r="P107" s="86"/>
      <c r="Q107" s="86"/>
      <c r="R107" s="86"/>
      <c r="S107" s="86">
        <v>0.59</v>
      </c>
      <c r="T107" s="86">
        <v>0.56999999999999995</v>
      </c>
      <c r="U107" s="86">
        <f t="shared" si="26"/>
        <v>0.57999999999999996</v>
      </c>
      <c r="V107" s="86">
        <v>0.54</v>
      </c>
      <c r="W107" s="86">
        <f t="shared" si="27"/>
        <v>1.9149321834042425</v>
      </c>
      <c r="X107" s="86">
        <f t="shared" si="27"/>
        <v>1.506895717968777</v>
      </c>
      <c r="Y107" s="86"/>
      <c r="Z107" s="86">
        <v>9</v>
      </c>
      <c r="AA107" s="86">
        <v>8</v>
      </c>
      <c r="AB107" s="86">
        <v>9</v>
      </c>
      <c r="AC107" s="86"/>
      <c r="AD107" s="86">
        <v>8</v>
      </c>
      <c r="AE107" s="86"/>
      <c r="AF107" s="86"/>
      <c r="AG107" s="86"/>
      <c r="AH107" s="86"/>
    </row>
    <row r="108" spans="1:34" x14ac:dyDescent="0.2">
      <c r="A108" s="87">
        <v>42580</v>
      </c>
      <c r="B108" s="86">
        <v>211</v>
      </c>
      <c r="C108" s="86" t="s">
        <v>1750</v>
      </c>
      <c r="D108" s="86" t="str">
        <f t="shared" si="16"/>
        <v>4</v>
      </c>
      <c r="E108" s="86" t="s">
        <v>1669</v>
      </c>
      <c r="F108" s="86" t="str">
        <f t="shared" si="17"/>
        <v>SH</v>
      </c>
      <c r="G108" s="86"/>
      <c r="H108" s="86"/>
      <c r="I108" s="86">
        <v>13</v>
      </c>
      <c r="J108" s="86">
        <v>11</v>
      </c>
      <c r="K108" s="86">
        <v>17.5</v>
      </c>
      <c r="L108" s="86">
        <v>17.5</v>
      </c>
      <c r="M108" s="86"/>
      <c r="N108" s="86"/>
      <c r="O108" s="86"/>
      <c r="P108" s="86"/>
      <c r="Q108" s="86"/>
      <c r="R108" s="86"/>
      <c r="S108" s="86">
        <v>0.54</v>
      </c>
      <c r="T108" s="86">
        <v>0.56999999999999995</v>
      </c>
      <c r="U108" s="86">
        <f t="shared" si="26"/>
        <v>0.55499999999999994</v>
      </c>
      <c r="V108" s="86">
        <v>0.53</v>
      </c>
      <c r="W108" s="86">
        <f t="shared" si="27"/>
        <v>1.6519087522607567</v>
      </c>
      <c r="X108" s="86">
        <f t="shared" si="27"/>
        <v>1.4153396250219665</v>
      </c>
      <c r="Y108" s="86"/>
      <c r="Z108" s="86">
        <v>8</v>
      </c>
      <c r="AA108" s="86">
        <v>8</v>
      </c>
      <c r="AB108" s="86">
        <v>8</v>
      </c>
      <c r="AC108" s="86"/>
      <c r="AD108" s="86">
        <v>7</v>
      </c>
      <c r="AE108" s="86"/>
      <c r="AF108" s="86"/>
      <c r="AG108" s="86"/>
      <c r="AH108" s="86"/>
    </row>
    <row r="109" spans="1:34" x14ac:dyDescent="0.2">
      <c r="A109" s="87">
        <v>42586</v>
      </c>
      <c r="B109" s="86">
        <v>217</v>
      </c>
      <c r="C109" s="86" t="s">
        <v>1750</v>
      </c>
      <c r="D109" s="86" t="str">
        <f t="shared" si="16"/>
        <v>4</v>
      </c>
      <c r="E109" s="86" t="s">
        <v>1669</v>
      </c>
      <c r="F109" s="86" t="str">
        <f t="shared" si="17"/>
        <v>SH</v>
      </c>
      <c r="G109" s="86"/>
      <c r="H109" s="86"/>
      <c r="I109" s="86">
        <v>13</v>
      </c>
      <c r="J109" s="86">
        <v>11</v>
      </c>
      <c r="K109" s="86">
        <v>17.5</v>
      </c>
      <c r="L109" s="86">
        <v>17.5</v>
      </c>
      <c r="M109" s="86"/>
      <c r="N109" s="86"/>
      <c r="O109" s="86"/>
      <c r="P109" s="86"/>
      <c r="Q109" s="86"/>
      <c r="R109" s="86"/>
      <c r="S109" s="86">
        <v>0.56999999999999995</v>
      </c>
      <c r="T109" s="86">
        <v>0.62</v>
      </c>
      <c r="U109" s="86">
        <f t="shared" si="26"/>
        <v>0.59499999999999997</v>
      </c>
      <c r="V109" s="86">
        <v>0.53</v>
      </c>
      <c r="W109" s="86">
        <f t="shared" si="27"/>
        <v>2.0861193789485584</v>
      </c>
      <c r="X109" s="86">
        <f t="shared" si="27"/>
        <v>1.4153396250219665</v>
      </c>
      <c r="Y109" s="86"/>
      <c r="Z109" s="86">
        <v>8</v>
      </c>
      <c r="AA109" s="86">
        <v>7</v>
      </c>
      <c r="AB109" s="86">
        <v>8</v>
      </c>
      <c r="AC109" s="86"/>
      <c r="AD109" s="86">
        <v>7</v>
      </c>
      <c r="AE109" s="86"/>
      <c r="AF109" s="86"/>
      <c r="AG109" s="86"/>
      <c r="AH109" s="86"/>
    </row>
    <row r="110" spans="1:34" x14ac:dyDescent="0.2">
      <c r="A110" s="87">
        <v>42598</v>
      </c>
      <c r="B110" s="86">
        <v>229</v>
      </c>
      <c r="C110" s="86" t="s">
        <v>1750</v>
      </c>
      <c r="D110" s="86" t="str">
        <f t="shared" si="16"/>
        <v>4</v>
      </c>
      <c r="E110" s="86" t="s">
        <v>1669</v>
      </c>
      <c r="F110" s="86" t="str">
        <f t="shared" si="17"/>
        <v>SH</v>
      </c>
      <c r="G110" s="86"/>
      <c r="H110" s="86"/>
      <c r="I110" s="86">
        <v>13</v>
      </c>
      <c r="J110" s="86">
        <v>8.5</v>
      </c>
      <c r="K110" s="86">
        <v>17.5</v>
      </c>
      <c r="L110" s="86">
        <v>17.5</v>
      </c>
      <c r="M110" s="86"/>
      <c r="N110" s="86"/>
      <c r="O110" s="86"/>
      <c r="P110" s="86"/>
      <c r="Q110" s="86"/>
      <c r="R110" s="86"/>
      <c r="S110" s="86">
        <v>0.56000000000000005</v>
      </c>
      <c r="T110" s="86">
        <v>0.56000000000000005</v>
      </c>
      <c r="U110" s="86">
        <f t="shared" si="26"/>
        <v>0.56000000000000005</v>
      </c>
      <c r="V110" s="86">
        <v>0.53</v>
      </c>
      <c r="W110" s="86">
        <f t="shared" si="27"/>
        <v>1.7023454502226976</v>
      </c>
      <c r="X110" s="86">
        <f t="shared" si="27"/>
        <v>1.4153396250219665</v>
      </c>
      <c r="Y110" s="86"/>
      <c r="Z110" s="86">
        <v>7</v>
      </c>
      <c r="AA110" s="86">
        <v>7</v>
      </c>
      <c r="AB110" s="86">
        <v>8</v>
      </c>
      <c r="AC110" s="86"/>
      <c r="AD110" s="86">
        <v>5</v>
      </c>
      <c r="AE110" s="86"/>
      <c r="AF110" s="86"/>
      <c r="AG110" s="86"/>
      <c r="AH110" s="86"/>
    </row>
    <row r="111" spans="1:34" x14ac:dyDescent="0.2">
      <c r="A111" s="87">
        <v>42605</v>
      </c>
      <c r="B111" s="86">
        <v>236</v>
      </c>
      <c r="C111" s="86" t="s">
        <v>1750</v>
      </c>
      <c r="D111" s="86" t="str">
        <f t="shared" si="16"/>
        <v>4</v>
      </c>
      <c r="E111" s="86" t="s">
        <v>1669</v>
      </c>
      <c r="F111" s="86" t="str">
        <f t="shared" si="17"/>
        <v>SH</v>
      </c>
      <c r="G111" s="86"/>
      <c r="H111" s="86"/>
      <c r="I111" s="86">
        <v>13</v>
      </c>
      <c r="J111" s="86">
        <v>8.5</v>
      </c>
      <c r="K111" s="86">
        <v>17.5</v>
      </c>
      <c r="L111" s="86">
        <v>17.5</v>
      </c>
      <c r="M111" s="86"/>
      <c r="N111" s="86"/>
      <c r="O111" s="86"/>
      <c r="P111" s="86"/>
      <c r="Q111" s="86"/>
      <c r="R111" s="86"/>
      <c r="S111" s="86">
        <v>0.57999999999999996</v>
      </c>
      <c r="T111" s="86">
        <v>0.56000000000000005</v>
      </c>
      <c r="U111" s="86">
        <f t="shared" si="26"/>
        <v>0.57000000000000006</v>
      </c>
      <c r="V111" s="86">
        <v>0.52</v>
      </c>
      <c r="W111" s="86">
        <f t="shared" si="27"/>
        <v>1.806444843021042</v>
      </c>
      <c r="X111" s="86">
        <f t="shared" si="27"/>
        <v>1.3277599882279214</v>
      </c>
      <c r="Y111" s="86"/>
      <c r="Z111" s="86">
        <v>7</v>
      </c>
      <c r="AA111" s="86">
        <v>7</v>
      </c>
      <c r="AB111" s="86">
        <v>8</v>
      </c>
      <c r="AC111" s="86"/>
      <c r="AD111" s="86">
        <v>5</v>
      </c>
      <c r="AE111" s="86"/>
      <c r="AF111" s="86"/>
      <c r="AG111" s="86"/>
      <c r="AH111" s="86"/>
    </row>
    <row r="112" spans="1:34" x14ac:dyDescent="0.2">
      <c r="A112" s="87">
        <v>42537</v>
      </c>
      <c r="B112" s="86">
        <v>168</v>
      </c>
      <c r="C112" s="86" t="s">
        <v>1751</v>
      </c>
      <c r="D112" s="86" t="str">
        <f t="shared" si="16"/>
        <v>5</v>
      </c>
      <c r="E112" s="86" t="s">
        <v>1669</v>
      </c>
      <c r="F112" s="86" t="str">
        <f t="shared" si="17"/>
        <v>CL</v>
      </c>
      <c r="G112" s="86"/>
      <c r="H112" s="86"/>
      <c r="I112" s="86"/>
      <c r="J112" s="86"/>
      <c r="K112" s="86">
        <v>16</v>
      </c>
      <c r="L112" s="86">
        <v>16</v>
      </c>
      <c r="M112" s="86"/>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x14ac:dyDescent="0.2">
      <c r="A113" s="87">
        <v>42551</v>
      </c>
      <c r="B113" s="86">
        <v>182</v>
      </c>
      <c r="C113" s="86" t="s">
        <v>1751</v>
      </c>
      <c r="D113" s="86" t="str">
        <f t="shared" si="16"/>
        <v>5</v>
      </c>
      <c r="E113" s="86" t="s">
        <v>1669</v>
      </c>
      <c r="F113" s="86" t="str">
        <f t="shared" si="17"/>
        <v>CL</v>
      </c>
      <c r="G113" s="86"/>
      <c r="H113" s="86"/>
      <c r="I113" s="86"/>
      <c r="J113" s="86"/>
      <c r="K113" s="86">
        <v>19</v>
      </c>
      <c r="L113" s="86">
        <v>19</v>
      </c>
      <c r="M113" s="86"/>
      <c r="N113" s="86"/>
      <c r="O113" s="86"/>
      <c r="P113" s="86"/>
      <c r="Q113" s="86"/>
      <c r="R113" s="86"/>
      <c r="S113" s="86"/>
      <c r="T113" s="86"/>
      <c r="U113" s="86"/>
      <c r="V113" s="86"/>
      <c r="W113" s="86"/>
      <c r="X113" s="86"/>
      <c r="Y113" s="86"/>
      <c r="Z113" s="86">
        <v>10</v>
      </c>
      <c r="AA113" s="86">
        <v>10</v>
      </c>
      <c r="AB113" s="86">
        <v>10</v>
      </c>
      <c r="AC113" s="86">
        <v>10</v>
      </c>
      <c r="AD113" s="86"/>
      <c r="AE113" s="86"/>
      <c r="AF113" s="86"/>
      <c r="AG113" s="86"/>
      <c r="AH113" s="86"/>
    </row>
    <row r="114" spans="1:34" x14ac:dyDescent="0.2">
      <c r="A114" s="87">
        <v>42556</v>
      </c>
      <c r="B114" s="86">
        <v>187</v>
      </c>
      <c r="C114" s="86" t="s">
        <v>1751</v>
      </c>
      <c r="D114" s="86" t="str">
        <f t="shared" si="16"/>
        <v>5</v>
      </c>
      <c r="E114" s="86" t="s">
        <v>1669</v>
      </c>
      <c r="F114" s="86" t="str">
        <f t="shared" si="17"/>
        <v>CL</v>
      </c>
      <c r="G114" s="86"/>
      <c r="H114" s="86"/>
      <c r="I114" s="86"/>
      <c r="J114" s="86"/>
      <c r="K114" s="86">
        <v>19</v>
      </c>
      <c r="L114" s="86">
        <v>19</v>
      </c>
      <c r="M114" s="86"/>
      <c r="N114" s="86"/>
      <c r="O114" s="86"/>
      <c r="P114" s="86"/>
      <c r="Q114" s="86"/>
      <c r="R114" s="86"/>
      <c r="S114" s="86">
        <v>0.51</v>
      </c>
      <c r="T114" s="86">
        <v>0.53</v>
      </c>
      <c r="U114" s="86">
        <f t="shared" ref="U114:U120" si="28">AVERAGE(S114:T114)</f>
        <v>0.52</v>
      </c>
      <c r="V114" s="86">
        <v>0.52</v>
      </c>
      <c r="W114" s="86">
        <f t="shared" ref="W114:X120" si="29">11.898*(U114^(3.3534))</f>
        <v>1.3277599882279214</v>
      </c>
      <c r="X114" s="86">
        <f t="shared" si="29"/>
        <v>1.3277599882279214</v>
      </c>
      <c r="Y114" s="86"/>
      <c r="Z114" s="86">
        <v>10</v>
      </c>
      <c r="AA114" s="86">
        <v>10</v>
      </c>
      <c r="AB114" s="86">
        <v>10</v>
      </c>
      <c r="AC114" s="86">
        <v>10</v>
      </c>
      <c r="AD114" s="86"/>
      <c r="AE114" s="86"/>
      <c r="AF114" s="86"/>
      <c r="AG114" s="86"/>
      <c r="AH114" s="86"/>
    </row>
    <row r="115" spans="1:34" x14ac:dyDescent="0.2">
      <c r="A115" s="87">
        <v>42563</v>
      </c>
      <c r="B115" s="86">
        <v>194</v>
      </c>
      <c r="C115" s="86" t="s">
        <v>1751</v>
      </c>
      <c r="D115" s="86" t="str">
        <f t="shared" si="16"/>
        <v>5</v>
      </c>
      <c r="E115" s="86" t="s">
        <v>1669</v>
      </c>
      <c r="F115" s="86" t="str">
        <f t="shared" si="17"/>
        <v>CL</v>
      </c>
      <c r="G115" s="86"/>
      <c r="H115" s="86"/>
      <c r="I115" s="86"/>
      <c r="J115" s="86"/>
      <c r="K115" s="86">
        <v>20</v>
      </c>
      <c r="L115" s="86">
        <v>20</v>
      </c>
      <c r="M115" s="86">
        <v>1</v>
      </c>
      <c r="N115" s="86">
        <v>1</v>
      </c>
      <c r="O115" s="86"/>
      <c r="P115" s="86"/>
      <c r="Q115" s="86"/>
      <c r="R115" s="86"/>
      <c r="S115" s="86">
        <v>0.53</v>
      </c>
      <c r="T115" s="86">
        <v>0.47</v>
      </c>
      <c r="U115" s="86">
        <f t="shared" si="28"/>
        <v>0.5</v>
      </c>
      <c r="V115" s="86">
        <v>0.48</v>
      </c>
      <c r="W115" s="86">
        <f t="shared" si="29"/>
        <v>1.1641259681057374</v>
      </c>
      <c r="X115" s="86">
        <f t="shared" si="29"/>
        <v>1.0151923348970988</v>
      </c>
      <c r="Y115" s="86"/>
      <c r="Z115" s="86">
        <v>10</v>
      </c>
      <c r="AA115" s="86">
        <v>8</v>
      </c>
      <c r="AB115" s="86">
        <v>10</v>
      </c>
      <c r="AC115" s="86">
        <v>10</v>
      </c>
      <c r="AD115" s="86">
        <v>10</v>
      </c>
      <c r="AE115" s="86"/>
      <c r="AF115" s="86"/>
      <c r="AG115" s="86"/>
      <c r="AH115" s="86"/>
    </row>
    <row r="116" spans="1:34" x14ac:dyDescent="0.2">
      <c r="A116" s="87">
        <v>42571</v>
      </c>
      <c r="B116" s="86">
        <v>202</v>
      </c>
      <c r="C116" s="86" t="s">
        <v>1751</v>
      </c>
      <c r="D116" s="86" t="str">
        <f t="shared" si="16"/>
        <v>5</v>
      </c>
      <c r="E116" s="86" t="s">
        <v>1669</v>
      </c>
      <c r="F116" s="86" t="str">
        <f t="shared" si="17"/>
        <v>CL</v>
      </c>
      <c r="G116" s="86"/>
      <c r="H116" s="86"/>
      <c r="I116" s="86"/>
      <c r="J116" s="86"/>
      <c r="K116" s="86">
        <v>22</v>
      </c>
      <c r="L116" s="86">
        <v>22</v>
      </c>
      <c r="M116" s="86">
        <v>3.5</v>
      </c>
      <c r="N116" s="86">
        <v>3.5</v>
      </c>
      <c r="O116" s="86"/>
      <c r="P116" s="86"/>
      <c r="Q116" s="86"/>
      <c r="R116" s="86"/>
      <c r="S116" s="86">
        <v>0.49</v>
      </c>
      <c r="T116" s="86">
        <v>0.53</v>
      </c>
      <c r="U116" s="86">
        <f t="shared" si="28"/>
        <v>0.51</v>
      </c>
      <c r="V116" s="86">
        <v>0.53</v>
      </c>
      <c r="W116" s="86">
        <f t="shared" si="29"/>
        <v>1.2440556074631184</v>
      </c>
      <c r="X116" s="86">
        <f t="shared" si="29"/>
        <v>1.4153396250219665</v>
      </c>
      <c r="Y116" s="86"/>
      <c r="Z116" s="86">
        <v>9</v>
      </c>
      <c r="AA116" s="86">
        <v>8</v>
      </c>
      <c r="AB116" s="86">
        <v>9</v>
      </c>
      <c r="AC116" s="86">
        <v>9</v>
      </c>
      <c r="AD116" s="86">
        <v>8</v>
      </c>
      <c r="AE116" s="86"/>
      <c r="AF116" s="86"/>
      <c r="AG116" s="86"/>
      <c r="AH116" s="86"/>
    </row>
    <row r="117" spans="1:34" x14ac:dyDescent="0.2">
      <c r="A117" s="87">
        <v>42580</v>
      </c>
      <c r="B117" s="86">
        <v>211</v>
      </c>
      <c r="C117" s="86" t="s">
        <v>1751</v>
      </c>
      <c r="D117" s="86" t="str">
        <f t="shared" si="16"/>
        <v>5</v>
      </c>
      <c r="E117" s="86" t="s">
        <v>1669</v>
      </c>
      <c r="F117" s="86" t="str">
        <f t="shared" si="17"/>
        <v>CL</v>
      </c>
      <c r="G117" s="86"/>
      <c r="H117" s="86"/>
      <c r="I117" s="86"/>
      <c r="J117" s="86"/>
      <c r="K117" s="86">
        <v>22</v>
      </c>
      <c r="L117" s="86">
        <v>22</v>
      </c>
      <c r="M117" s="86">
        <v>7</v>
      </c>
      <c r="N117" s="86">
        <v>7</v>
      </c>
      <c r="O117" s="86"/>
      <c r="P117" s="86"/>
      <c r="Q117" s="86"/>
      <c r="R117" s="86"/>
      <c r="S117" s="86">
        <v>0.54</v>
      </c>
      <c r="T117" s="86">
        <v>0.55000000000000004</v>
      </c>
      <c r="U117" s="86">
        <f t="shared" si="28"/>
        <v>0.54500000000000004</v>
      </c>
      <c r="V117" s="86">
        <v>0.51</v>
      </c>
      <c r="W117" s="86">
        <f t="shared" si="29"/>
        <v>1.5541967459091761</v>
      </c>
      <c r="X117" s="86">
        <f t="shared" si="29"/>
        <v>1.2440556074631184</v>
      </c>
      <c r="Y117" s="86"/>
      <c r="Z117" s="86">
        <v>8</v>
      </c>
      <c r="AA117" s="86">
        <v>7</v>
      </c>
      <c r="AB117" s="86">
        <v>8</v>
      </c>
      <c r="AC117" s="86">
        <v>8</v>
      </c>
      <c r="AD117" s="86">
        <v>7</v>
      </c>
      <c r="AE117" s="86"/>
      <c r="AF117" s="86"/>
      <c r="AG117" s="86"/>
      <c r="AH117" s="86"/>
    </row>
    <row r="118" spans="1:34" x14ac:dyDescent="0.2">
      <c r="A118" s="87">
        <v>42586</v>
      </c>
      <c r="B118" s="86">
        <v>217</v>
      </c>
      <c r="C118" s="86" t="s">
        <v>1751</v>
      </c>
      <c r="D118" s="86" t="str">
        <f t="shared" si="16"/>
        <v>5</v>
      </c>
      <c r="E118" s="86" t="s">
        <v>1669</v>
      </c>
      <c r="F118" s="86" t="str">
        <f t="shared" si="17"/>
        <v>CL</v>
      </c>
      <c r="G118" s="86"/>
      <c r="H118" s="86"/>
      <c r="I118" s="86"/>
      <c r="J118" s="86"/>
      <c r="K118" s="86">
        <v>22</v>
      </c>
      <c r="L118" s="86">
        <v>22</v>
      </c>
      <c r="M118" s="86">
        <v>7.5</v>
      </c>
      <c r="N118" s="86">
        <v>7.5</v>
      </c>
      <c r="O118" s="86"/>
      <c r="P118" s="86"/>
      <c r="Q118" s="86"/>
      <c r="R118" s="86"/>
      <c r="S118" s="86">
        <v>0.52</v>
      </c>
      <c r="T118" s="86">
        <v>0.55000000000000004</v>
      </c>
      <c r="U118" s="86">
        <f t="shared" si="28"/>
        <v>0.53500000000000003</v>
      </c>
      <c r="V118" s="86">
        <v>0.5</v>
      </c>
      <c r="W118" s="86">
        <f t="shared" si="29"/>
        <v>1.4606142629224268</v>
      </c>
      <c r="X118" s="86">
        <f t="shared" si="29"/>
        <v>1.1641259681057374</v>
      </c>
      <c r="Y118" s="86"/>
      <c r="Z118" s="86">
        <v>8</v>
      </c>
      <c r="AA118" s="86">
        <v>8</v>
      </c>
      <c r="AB118" s="86">
        <v>8</v>
      </c>
      <c r="AC118" s="86">
        <v>8</v>
      </c>
      <c r="AD118" s="86"/>
      <c r="AE118" s="86"/>
      <c r="AF118" s="86"/>
      <c r="AG118" s="86"/>
      <c r="AH118" s="86"/>
    </row>
    <row r="119" spans="1:34" x14ac:dyDescent="0.2">
      <c r="A119" s="87">
        <v>42598</v>
      </c>
      <c r="B119" s="86">
        <v>229</v>
      </c>
      <c r="C119" s="86" t="s">
        <v>1751</v>
      </c>
      <c r="D119" s="86" t="str">
        <f t="shared" si="16"/>
        <v>5</v>
      </c>
      <c r="E119" s="86" t="s">
        <v>1669</v>
      </c>
      <c r="F119" s="86" t="str">
        <f t="shared" si="17"/>
        <v>CL</v>
      </c>
      <c r="G119" s="86"/>
      <c r="H119" s="86"/>
      <c r="I119" s="86"/>
      <c r="J119" s="86"/>
      <c r="K119" s="86">
        <v>22</v>
      </c>
      <c r="L119" s="86">
        <v>22</v>
      </c>
      <c r="M119" s="86">
        <v>9.5</v>
      </c>
      <c r="N119" s="86">
        <v>9.5</v>
      </c>
      <c r="O119" s="86"/>
      <c r="P119" s="86"/>
      <c r="Q119" s="86"/>
      <c r="R119" s="86"/>
      <c r="S119" s="86">
        <v>0.45</v>
      </c>
      <c r="T119" s="86">
        <v>0.51</v>
      </c>
      <c r="U119" s="86">
        <f t="shared" si="28"/>
        <v>0.48</v>
      </c>
      <c r="V119" s="86">
        <v>0.51</v>
      </c>
      <c r="W119" s="86">
        <f t="shared" si="29"/>
        <v>1.0151923348970988</v>
      </c>
      <c r="X119" s="86">
        <f t="shared" si="29"/>
        <v>1.2440556074631184</v>
      </c>
      <c r="Y119" s="86"/>
      <c r="Z119" s="86">
        <v>7</v>
      </c>
      <c r="AA119" s="86">
        <v>6</v>
      </c>
      <c r="AB119" s="86">
        <v>8</v>
      </c>
      <c r="AC119" s="86">
        <v>6</v>
      </c>
      <c r="AD119" s="86">
        <v>4</v>
      </c>
      <c r="AE119" s="86"/>
      <c r="AF119" s="86"/>
      <c r="AG119" s="86"/>
      <c r="AH119" s="86"/>
    </row>
    <row r="120" spans="1:34" x14ac:dyDescent="0.2">
      <c r="A120" s="87">
        <v>42605</v>
      </c>
      <c r="B120" s="86">
        <v>236</v>
      </c>
      <c r="C120" s="86" t="s">
        <v>1751</v>
      </c>
      <c r="D120" s="86" t="str">
        <f t="shared" si="16"/>
        <v>5</v>
      </c>
      <c r="E120" s="86" t="s">
        <v>1669</v>
      </c>
      <c r="F120" s="86" t="str">
        <f t="shared" si="17"/>
        <v>CL</v>
      </c>
      <c r="G120" s="86"/>
      <c r="H120" s="86"/>
      <c r="I120" s="86"/>
      <c r="J120" s="86"/>
      <c r="K120" s="86">
        <v>22</v>
      </c>
      <c r="L120" s="86">
        <v>21</v>
      </c>
      <c r="M120" s="86">
        <v>9.5</v>
      </c>
      <c r="N120" s="86">
        <v>9.5</v>
      </c>
      <c r="O120" s="86"/>
      <c r="P120" s="86"/>
      <c r="Q120" s="86"/>
      <c r="R120" s="86"/>
      <c r="S120" s="86">
        <v>0.51</v>
      </c>
      <c r="T120" s="86">
        <v>0.53</v>
      </c>
      <c r="U120" s="86">
        <f t="shared" si="28"/>
        <v>0.52</v>
      </c>
      <c r="V120" s="86">
        <v>0.48</v>
      </c>
      <c r="W120" s="86">
        <f t="shared" si="29"/>
        <v>1.3277599882279214</v>
      </c>
      <c r="X120" s="86">
        <f t="shared" si="29"/>
        <v>1.0151923348970988</v>
      </c>
      <c r="Y120" s="86"/>
      <c r="Z120" s="86">
        <v>7</v>
      </c>
      <c r="AA120" s="86">
        <v>6</v>
      </c>
      <c r="AB120" s="86">
        <v>8</v>
      </c>
      <c r="AC120" s="86">
        <v>6</v>
      </c>
      <c r="AD120" s="86">
        <v>4</v>
      </c>
      <c r="AE120" s="86"/>
      <c r="AF120" s="86"/>
      <c r="AG120" s="86"/>
      <c r="AH120" s="86"/>
    </row>
    <row r="121" spans="1:34" x14ac:dyDescent="0.2">
      <c r="A121" s="87">
        <v>42537</v>
      </c>
      <c r="B121" s="86">
        <v>168</v>
      </c>
      <c r="C121" s="86" t="s">
        <v>1752</v>
      </c>
      <c r="D121" s="86" t="str">
        <f t="shared" si="16"/>
        <v>5</v>
      </c>
      <c r="E121" s="86" t="s">
        <v>1669</v>
      </c>
      <c r="F121" s="86" t="str">
        <f t="shared" si="17"/>
        <v>CT</v>
      </c>
      <c r="G121" s="86"/>
      <c r="H121" s="86"/>
      <c r="I121" s="86">
        <v>9</v>
      </c>
      <c r="J121" s="86">
        <v>9</v>
      </c>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row>
    <row r="122" spans="1:34" x14ac:dyDescent="0.2">
      <c r="A122" s="87">
        <v>42551</v>
      </c>
      <c r="B122" s="86">
        <v>182</v>
      </c>
      <c r="C122" s="86" t="s">
        <v>1752</v>
      </c>
      <c r="D122" s="86" t="str">
        <f t="shared" si="16"/>
        <v>5</v>
      </c>
      <c r="E122" s="86" t="s">
        <v>1669</v>
      </c>
      <c r="F122" s="86" t="str">
        <f t="shared" si="17"/>
        <v>CT</v>
      </c>
      <c r="G122" s="86"/>
      <c r="H122" s="86"/>
      <c r="I122" s="86">
        <v>18.5</v>
      </c>
      <c r="J122" s="86">
        <v>18.5</v>
      </c>
      <c r="K122" s="86"/>
      <c r="L122" s="86"/>
      <c r="M122" s="86"/>
      <c r="N122" s="86"/>
      <c r="O122" s="86"/>
      <c r="P122" s="86"/>
      <c r="Q122" s="86"/>
      <c r="R122" s="86"/>
      <c r="S122" s="86"/>
      <c r="T122" s="86"/>
      <c r="U122" s="86"/>
      <c r="V122" s="86"/>
      <c r="W122" s="86"/>
      <c r="X122" s="86"/>
      <c r="Y122" s="86"/>
      <c r="Z122" s="86">
        <v>10</v>
      </c>
      <c r="AA122" s="86"/>
      <c r="AB122" s="86">
        <v>10</v>
      </c>
      <c r="AC122" s="86"/>
      <c r="AD122" s="86">
        <v>10</v>
      </c>
      <c r="AE122" s="86"/>
      <c r="AF122" s="86"/>
      <c r="AG122" s="86"/>
      <c r="AH122" s="86"/>
    </row>
    <row r="123" spans="1:34" x14ac:dyDescent="0.2">
      <c r="A123" s="87">
        <v>42556</v>
      </c>
      <c r="B123" s="86">
        <v>187</v>
      </c>
      <c r="C123" s="86" t="s">
        <v>1752</v>
      </c>
      <c r="D123" s="86" t="str">
        <f t="shared" si="16"/>
        <v>5</v>
      </c>
      <c r="E123" s="86" t="s">
        <v>1669</v>
      </c>
      <c r="F123" s="86" t="str">
        <f t="shared" si="17"/>
        <v>CT</v>
      </c>
      <c r="G123" s="86"/>
      <c r="H123" s="86"/>
      <c r="I123" s="86">
        <v>20</v>
      </c>
      <c r="J123" s="86">
        <v>20</v>
      </c>
      <c r="K123" s="86"/>
      <c r="L123" s="86"/>
      <c r="M123" s="86"/>
      <c r="N123" s="86"/>
      <c r="O123" s="86"/>
      <c r="P123" s="86"/>
      <c r="Q123" s="86"/>
      <c r="R123" s="86"/>
      <c r="S123" s="86">
        <v>0.45</v>
      </c>
      <c r="T123" s="86">
        <v>0.45</v>
      </c>
      <c r="U123" s="86">
        <f t="shared" ref="U123:U129" si="30">AVERAGE(S123:T123)</f>
        <v>0.45</v>
      </c>
      <c r="V123" s="86">
        <v>0.48</v>
      </c>
      <c r="W123" s="86">
        <f t="shared" ref="W123:X129" si="31">11.898*(U123^(3.3534))</f>
        <v>0.81762998177960833</v>
      </c>
      <c r="X123" s="86">
        <f t="shared" si="31"/>
        <v>1.0151923348970988</v>
      </c>
      <c r="Y123" s="86"/>
      <c r="Z123" s="86">
        <v>10</v>
      </c>
      <c r="AA123" s="86">
        <v>10</v>
      </c>
      <c r="AB123" s="86">
        <v>10</v>
      </c>
      <c r="AC123" s="86"/>
      <c r="AD123" s="86">
        <v>10</v>
      </c>
      <c r="AE123" s="86"/>
      <c r="AF123" s="86"/>
      <c r="AG123" s="86"/>
      <c r="AH123" s="86"/>
    </row>
    <row r="124" spans="1:34" x14ac:dyDescent="0.2">
      <c r="A124" s="87">
        <v>42563</v>
      </c>
      <c r="B124" s="86">
        <v>194</v>
      </c>
      <c r="C124" s="86" t="s">
        <v>1752</v>
      </c>
      <c r="D124" s="86" t="str">
        <f t="shared" si="16"/>
        <v>5</v>
      </c>
      <c r="E124" s="86" t="s">
        <v>1669</v>
      </c>
      <c r="F124" s="86" t="str">
        <f t="shared" si="17"/>
        <v>CT</v>
      </c>
      <c r="G124" s="86"/>
      <c r="H124" s="86"/>
      <c r="I124" s="86">
        <v>22</v>
      </c>
      <c r="J124" s="86">
        <v>22</v>
      </c>
      <c r="K124" s="86"/>
      <c r="L124" s="86"/>
      <c r="M124" s="86"/>
      <c r="N124" s="86"/>
      <c r="O124" s="86"/>
      <c r="P124" s="86"/>
      <c r="Q124" s="86"/>
      <c r="R124" s="86"/>
      <c r="S124" s="86">
        <v>0.51</v>
      </c>
      <c r="T124" s="86">
        <v>0.51</v>
      </c>
      <c r="U124" s="86">
        <f t="shared" si="30"/>
        <v>0.51</v>
      </c>
      <c r="V124" s="86">
        <v>0.48</v>
      </c>
      <c r="W124" s="86">
        <f t="shared" si="31"/>
        <v>1.2440556074631184</v>
      </c>
      <c r="X124" s="86">
        <f t="shared" si="31"/>
        <v>1.0151923348970988</v>
      </c>
      <c r="Y124" s="86"/>
      <c r="Z124" s="86">
        <v>10</v>
      </c>
      <c r="AA124" s="86">
        <v>10</v>
      </c>
      <c r="AB124" s="86">
        <v>10</v>
      </c>
      <c r="AC124" s="86">
        <v>10</v>
      </c>
      <c r="AD124" s="86">
        <v>10</v>
      </c>
      <c r="AE124" s="86"/>
      <c r="AF124" s="86"/>
      <c r="AG124" s="86"/>
      <c r="AH124" s="86"/>
    </row>
    <row r="125" spans="1:34" x14ac:dyDescent="0.2">
      <c r="A125" s="87">
        <v>42571</v>
      </c>
      <c r="B125" s="86">
        <v>202</v>
      </c>
      <c r="C125" s="86" t="s">
        <v>1752</v>
      </c>
      <c r="D125" s="86" t="str">
        <f t="shared" si="16"/>
        <v>5</v>
      </c>
      <c r="E125" s="86" t="s">
        <v>1669</v>
      </c>
      <c r="F125" s="86" t="str">
        <f t="shared" si="17"/>
        <v>CT</v>
      </c>
      <c r="G125" s="86"/>
      <c r="H125" s="86"/>
      <c r="I125" s="86">
        <v>23.5</v>
      </c>
      <c r="J125" s="86">
        <v>23.5</v>
      </c>
      <c r="K125" s="86">
        <v>13</v>
      </c>
      <c r="L125" s="86">
        <v>13</v>
      </c>
      <c r="M125" s="86"/>
      <c r="N125" s="86"/>
      <c r="O125" s="86"/>
      <c r="P125" s="86"/>
      <c r="Q125" s="86"/>
      <c r="R125" s="86"/>
      <c r="S125" s="86">
        <v>0.46</v>
      </c>
      <c r="T125" s="86">
        <v>0.47</v>
      </c>
      <c r="U125" s="86">
        <f t="shared" si="30"/>
        <v>0.46499999999999997</v>
      </c>
      <c r="V125" s="86">
        <v>0.47</v>
      </c>
      <c r="W125" s="86">
        <f t="shared" si="31"/>
        <v>0.91266353068140194</v>
      </c>
      <c r="X125" s="86">
        <f t="shared" si="31"/>
        <v>0.94599081871535851</v>
      </c>
      <c r="Y125" s="86"/>
      <c r="Z125" s="86">
        <v>9</v>
      </c>
      <c r="AA125" s="86">
        <v>9</v>
      </c>
      <c r="AB125" s="86">
        <v>8</v>
      </c>
      <c r="AC125" s="86">
        <v>9</v>
      </c>
      <c r="AD125" s="86">
        <v>8</v>
      </c>
      <c r="AE125" s="86"/>
      <c r="AF125" s="86"/>
      <c r="AG125" s="86"/>
      <c r="AH125" s="86"/>
    </row>
    <row r="126" spans="1:34" x14ac:dyDescent="0.2">
      <c r="A126" s="87">
        <v>42580</v>
      </c>
      <c r="B126" s="86">
        <v>211</v>
      </c>
      <c r="C126" s="86" t="s">
        <v>1752</v>
      </c>
      <c r="D126" s="86" t="str">
        <f t="shared" si="16"/>
        <v>5</v>
      </c>
      <c r="E126" s="86" t="s">
        <v>1669</v>
      </c>
      <c r="F126" s="86" t="str">
        <f t="shared" si="17"/>
        <v>CT</v>
      </c>
      <c r="G126" s="86"/>
      <c r="H126" s="86"/>
      <c r="I126" s="86">
        <v>26.5</v>
      </c>
      <c r="J126" s="86">
        <v>26.5</v>
      </c>
      <c r="K126" s="86">
        <v>12</v>
      </c>
      <c r="L126" s="86">
        <v>12</v>
      </c>
      <c r="M126" s="86"/>
      <c r="N126" s="86"/>
      <c r="O126" s="86"/>
      <c r="P126" s="86"/>
      <c r="Q126" s="86"/>
      <c r="R126" s="86"/>
      <c r="S126" s="86">
        <v>0.43</v>
      </c>
      <c r="T126" s="86">
        <v>0.45</v>
      </c>
      <c r="U126" s="86">
        <f t="shared" si="30"/>
        <v>0.44</v>
      </c>
      <c r="V126" s="86">
        <v>0.46</v>
      </c>
      <c r="W126" s="86">
        <f t="shared" si="31"/>
        <v>0.75827750060974763</v>
      </c>
      <c r="X126" s="86">
        <f t="shared" si="31"/>
        <v>0.88016901809054215</v>
      </c>
      <c r="Y126" s="86"/>
      <c r="Z126" s="86">
        <v>8</v>
      </c>
      <c r="AA126" s="86">
        <v>7</v>
      </c>
      <c r="AB126" s="86">
        <v>8</v>
      </c>
      <c r="AC126" s="86">
        <v>8</v>
      </c>
      <c r="AD126" s="86">
        <v>7</v>
      </c>
      <c r="AE126" s="86"/>
      <c r="AF126" s="86"/>
      <c r="AG126" s="86"/>
      <c r="AH126" s="86"/>
    </row>
    <row r="127" spans="1:34" x14ac:dyDescent="0.2">
      <c r="A127" s="87">
        <v>42586</v>
      </c>
      <c r="B127" s="86">
        <v>217</v>
      </c>
      <c r="C127" s="86" t="s">
        <v>1752</v>
      </c>
      <c r="D127" s="86" t="str">
        <f t="shared" si="16"/>
        <v>5</v>
      </c>
      <c r="E127" s="86" t="s">
        <v>1669</v>
      </c>
      <c r="F127" s="86" t="str">
        <f t="shared" si="17"/>
        <v>CT</v>
      </c>
      <c r="G127" s="86"/>
      <c r="H127" s="86"/>
      <c r="I127" s="86">
        <v>27.5</v>
      </c>
      <c r="J127" s="86">
        <v>27.5</v>
      </c>
      <c r="K127" s="86">
        <v>15.5</v>
      </c>
      <c r="L127" s="86">
        <v>15.5</v>
      </c>
      <c r="M127" s="86"/>
      <c r="N127" s="86"/>
      <c r="O127" s="86"/>
      <c r="P127" s="86"/>
      <c r="Q127" s="86"/>
      <c r="R127" s="86"/>
      <c r="S127" s="86">
        <v>0.42</v>
      </c>
      <c r="T127" s="86">
        <v>0.42</v>
      </c>
      <c r="U127" s="86">
        <f t="shared" si="30"/>
        <v>0.42</v>
      </c>
      <c r="V127" s="86">
        <v>0.46</v>
      </c>
      <c r="W127" s="86">
        <f t="shared" si="31"/>
        <v>0.64875114149397295</v>
      </c>
      <c r="X127" s="86">
        <f t="shared" si="31"/>
        <v>0.88016901809054215</v>
      </c>
      <c r="Y127" s="86"/>
      <c r="Z127" s="86">
        <v>7</v>
      </c>
      <c r="AA127" s="86">
        <v>8</v>
      </c>
      <c r="AB127" s="86">
        <v>9</v>
      </c>
      <c r="AC127" s="86">
        <v>9</v>
      </c>
      <c r="AD127" s="86">
        <v>8</v>
      </c>
      <c r="AE127" s="86"/>
      <c r="AF127" s="86"/>
      <c r="AG127" s="86"/>
      <c r="AH127" s="86"/>
    </row>
    <row r="128" spans="1:34" x14ac:dyDescent="0.2">
      <c r="A128" s="87">
        <v>42598</v>
      </c>
      <c r="B128" s="86">
        <v>229</v>
      </c>
      <c r="C128" s="86" t="s">
        <v>1752</v>
      </c>
      <c r="D128" s="86" t="str">
        <f t="shared" si="16"/>
        <v>5</v>
      </c>
      <c r="E128" s="86" t="s">
        <v>1669</v>
      </c>
      <c r="F128" s="86" t="str">
        <f t="shared" si="17"/>
        <v>CT</v>
      </c>
      <c r="G128" s="86"/>
      <c r="H128" s="86"/>
      <c r="I128" s="86">
        <v>26</v>
      </c>
      <c r="J128" s="86">
        <v>25</v>
      </c>
      <c r="K128" s="86">
        <v>15.5</v>
      </c>
      <c r="L128" s="86">
        <v>15.5</v>
      </c>
      <c r="M128" s="86"/>
      <c r="N128" s="86"/>
      <c r="O128" s="86"/>
      <c r="P128" s="86"/>
      <c r="Q128" s="86"/>
      <c r="R128" s="86"/>
      <c r="S128" s="86">
        <v>0.5</v>
      </c>
      <c r="T128" s="86">
        <v>0.48</v>
      </c>
      <c r="U128" s="86">
        <f t="shared" si="30"/>
        <v>0.49</v>
      </c>
      <c r="V128" s="86">
        <v>0.46</v>
      </c>
      <c r="W128" s="86">
        <f t="shared" si="31"/>
        <v>1.0878712496986978</v>
      </c>
      <c r="X128" s="86">
        <f t="shared" si="31"/>
        <v>0.88016901809054215</v>
      </c>
      <c r="Y128" s="86"/>
      <c r="Z128" s="86">
        <v>5</v>
      </c>
      <c r="AA128" s="86">
        <v>7</v>
      </c>
      <c r="AB128" s="86">
        <v>6</v>
      </c>
      <c r="AC128" s="86">
        <v>5</v>
      </c>
      <c r="AD128" s="86">
        <v>5</v>
      </c>
      <c r="AE128" s="86"/>
      <c r="AF128" s="86"/>
      <c r="AG128" s="86"/>
      <c r="AH128" s="86"/>
    </row>
    <row r="129" spans="1:34" x14ac:dyDescent="0.2">
      <c r="A129" s="87">
        <v>42605</v>
      </c>
      <c r="B129" s="86">
        <v>236</v>
      </c>
      <c r="C129" s="86" t="s">
        <v>1752</v>
      </c>
      <c r="D129" s="86" t="str">
        <f t="shared" si="16"/>
        <v>5</v>
      </c>
      <c r="E129" s="86" t="s">
        <v>1669</v>
      </c>
      <c r="F129" s="86" t="str">
        <f t="shared" si="17"/>
        <v>CT</v>
      </c>
      <c r="G129" s="86"/>
      <c r="H129" s="86"/>
      <c r="I129" s="86">
        <v>25.5</v>
      </c>
      <c r="J129" s="86">
        <v>23</v>
      </c>
      <c r="K129" s="86">
        <v>15.5</v>
      </c>
      <c r="L129" s="86">
        <v>15.5</v>
      </c>
      <c r="M129" s="86"/>
      <c r="N129" s="86"/>
      <c r="O129" s="86"/>
      <c r="P129" s="86"/>
      <c r="Q129" s="86"/>
      <c r="R129" s="86"/>
      <c r="S129" s="86">
        <v>0.44</v>
      </c>
      <c r="T129" s="86">
        <v>0.41</v>
      </c>
      <c r="U129" s="86">
        <f t="shared" si="30"/>
        <v>0.42499999999999999</v>
      </c>
      <c r="V129" s="86">
        <v>0.46</v>
      </c>
      <c r="W129" s="86">
        <f t="shared" si="31"/>
        <v>0.67501496721617582</v>
      </c>
      <c r="X129" s="86">
        <f t="shared" si="31"/>
        <v>0.88016901809054215</v>
      </c>
      <c r="Y129" s="86"/>
      <c r="Z129" s="86">
        <v>6</v>
      </c>
      <c r="AA129" s="86">
        <v>5</v>
      </c>
      <c r="AB129" s="86">
        <v>7</v>
      </c>
      <c r="AC129" s="86">
        <v>2</v>
      </c>
      <c r="AD129" s="86">
        <v>0</v>
      </c>
      <c r="AE129" s="86"/>
      <c r="AF129" s="86"/>
      <c r="AG129" s="86"/>
      <c r="AH129" s="86"/>
    </row>
    <row r="130" spans="1:34" x14ac:dyDescent="0.2">
      <c r="A130" s="87">
        <v>42537</v>
      </c>
      <c r="B130" s="86">
        <v>168</v>
      </c>
      <c r="C130" s="86" t="s">
        <v>1753</v>
      </c>
      <c r="D130" s="86" t="str">
        <f t="shared" si="16"/>
        <v>5</v>
      </c>
      <c r="E130" s="86" t="s">
        <v>1669</v>
      </c>
      <c r="F130" s="86" t="str">
        <f t="shared" si="17"/>
        <v>SH</v>
      </c>
      <c r="G130" s="86"/>
      <c r="H130" s="86"/>
      <c r="I130" s="86"/>
      <c r="J130" s="86"/>
      <c r="K130" s="86">
        <v>8</v>
      </c>
      <c r="L130" s="86">
        <v>8</v>
      </c>
      <c r="M130" s="86"/>
      <c r="N130" s="86"/>
      <c r="O130" s="86"/>
      <c r="P130" s="86"/>
      <c r="Q130" s="86"/>
      <c r="R130" s="86"/>
      <c r="S130" s="86"/>
      <c r="T130" s="86"/>
      <c r="U130" s="86"/>
      <c r="V130" s="86"/>
      <c r="W130" s="86"/>
      <c r="X130" s="86"/>
      <c r="Y130" s="86"/>
      <c r="Z130" s="86"/>
      <c r="AA130" s="86"/>
      <c r="AB130" s="86"/>
      <c r="AC130" s="86"/>
      <c r="AD130" s="86"/>
      <c r="AE130" s="86"/>
      <c r="AF130" s="86"/>
      <c r="AG130" s="86"/>
      <c r="AH130" s="86"/>
    </row>
    <row r="131" spans="1:34" x14ac:dyDescent="0.2">
      <c r="A131" s="87">
        <v>42551</v>
      </c>
      <c r="B131" s="86">
        <v>182</v>
      </c>
      <c r="C131" s="86" t="s">
        <v>1753</v>
      </c>
      <c r="D131" s="86" t="str">
        <f t="shared" si="16"/>
        <v>5</v>
      </c>
      <c r="E131" s="86" t="s">
        <v>1669</v>
      </c>
      <c r="F131" s="86" t="str">
        <f t="shared" si="17"/>
        <v>SH</v>
      </c>
      <c r="G131" s="86"/>
      <c r="H131" s="86"/>
      <c r="I131" s="86"/>
      <c r="J131" s="86"/>
      <c r="K131" s="86">
        <v>11.5</v>
      </c>
      <c r="L131" s="86">
        <v>11.5</v>
      </c>
      <c r="M131" s="86"/>
      <c r="N131" s="86"/>
      <c r="O131" s="86"/>
      <c r="P131" s="86"/>
      <c r="Q131" s="86"/>
      <c r="R131" s="86"/>
      <c r="S131" s="86"/>
      <c r="T131" s="86"/>
      <c r="U131" s="86"/>
      <c r="V131" s="86"/>
      <c r="W131" s="86"/>
      <c r="X131" s="86"/>
      <c r="Y131" s="86"/>
      <c r="Z131" s="86">
        <v>10</v>
      </c>
      <c r="AA131" s="86">
        <v>10</v>
      </c>
      <c r="AB131" s="86">
        <v>10</v>
      </c>
      <c r="AC131" s="86"/>
      <c r="AD131" s="86"/>
      <c r="AE131" s="86"/>
      <c r="AF131" s="86"/>
      <c r="AG131" s="86"/>
      <c r="AH131" s="86"/>
    </row>
    <row r="132" spans="1:34" x14ac:dyDescent="0.2">
      <c r="A132" s="87">
        <v>42556</v>
      </c>
      <c r="B132" s="86">
        <v>187</v>
      </c>
      <c r="C132" s="86" t="s">
        <v>1753</v>
      </c>
      <c r="D132" s="86" t="str">
        <f t="shared" ref="D132:D195" si="32">LEFT(C132,1)</f>
        <v>5</v>
      </c>
      <c r="E132" s="86" t="s">
        <v>1669</v>
      </c>
      <c r="F132" s="86" t="str">
        <f t="shared" ref="F132:F195" si="33">RIGHT(C132,2)</f>
        <v>SH</v>
      </c>
      <c r="G132" s="86"/>
      <c r="H132" s="86"/>
      <c r="I132" s="86"/>
      <c r="J132" s="86"/>
      <c r="K132" s="86">
        <v>13.5</v>
      </c>
      <c r="L132" s="86">
        <v>13.5</v>
      </c>
      <c r="M132" s="86"/>
      <c r="N132" s="86"/>
      <c r="O132" s="86"/>
      <c r="P132" s="86"/>
      <c r="Q132" s="86"/>
      <c r="R132" s="86"/>
      <c r="S132" s="86">
        <v>0.5</v>
      </c>
      <c r="T132" s="86">
        <v>0.51</v>
      </c>
      <c r="U132" s="86">
        <f t="shared" ref="U132:U138" si="34">AVERAGE(S132:T132)</f>
        <v>0.505</v>
      </c>
      <c r="V132" s="86">
        <v>0.47</v>
      </c>
      <c r="W132" s="86">
        <f t="shared" ref="W132:X138" si="35">11.898*(U132^(3.3534))</f>
        <v>1.2036252002599823</v>
      </c>
      <c r="X132" s="86">
        <f t="shared" si="35"/>
        <v>0.94599081871535851</v>
      </c>
      <c r="Y132" s="86"/>
      <c r="Z132" s="86">
        <v>10</v>
      </c>
      <c r="AA132" s="86">
        <v>10</v>
      </c>
      <c r="AB132" s="86">
        <v>10</v>
      </c>
      <c r="AC132" s="86"/>
      <c r="AD132" s="86"/>
      <c r="AE132" s="86"/>
      <c r="AF132" s="86"/>
      <c r="AG132" s="86"/>
      <c r="AH132" s="86"/>
    </row>
    <row r="133" spans="1:34" x14ac:dyDescent="0.2">
      <c r="A133" s="87">
        <v>42563</v>
      </c>
      <c r="B133" s="86">
        <v>194</v>
      </c>
      <c r="C133" s="86" t="s">
        <v>1753</v>
      </c>
      <c r="D133" s="86" t="str">
        <f t="shared" si="32"/>
        <v>5</v>
      </c>
      <c r="E133" s="86" t="s">
        <v>1669</v>
      </c>
      <c r="F133" s="86" t="str">
        <f t="shared" si="33"/>
        <v>SH</v>
      </c>
      <c r="G133" s="86"/>
      <c r="H133" s="86"/>
      <c r="I133" s="86"/>
      <c r="J133" s="86"/>
      <c r="K133" s="86">
        <v>14</v>
      </c>
      <c r="L133" s="86">
        <v>14</v>
      </c>
      <c r="M133" s="86"/>
      <c r="N133" s="86"/>
      <c r="O133" s="86"/>
      <c r="P133" s="86"/>
      <c r="Q133" s="86"/>
      <c r="R133" s="86"/>
      <c r="S133" s="86">
        <v>0.47</v>
      </c>
      <c r="T133" s="86">
        <v>0.51</v>
      </c>
      <c r="U133" s="86">
        <f t="shared" si="34"/>
        <v>0.49</v>
      </c>
      <c r="V133" s="86">
        <v>0.45</v>
      </c>
      <c r="W133" s="86">
        <f t="shared" si="35"/>
        <v>1.0878712496986978</v>
      </c>
      <c r="X133" s="86">
        <f t="shared" si="35"/>
        <v>0.81762998177960833</v>
      </c>
      <c r="Y133" s="86"/>
      <c r="Z133" s="86">
        <v>10</v>
      </c>
      <c r="AA133" s="86">
        <v>10</v>
      </c>
      <c r="AB133" s="86">
        <v>10</v>
      </c>
      <c r="AC133" s="86"/>
      <c r="AD133" s="86"/>
      <c r="AE133" s="86"/>
      <c r="AF133" s="86"/>
      <c r="AG133" s="86"/>
      <c r="AH133" s="86"/>
    </row>
    <row r="134" spans="1:34" x14ac:dyDescent="0.2">
      <c r="A134" s="87">
        <v>42571</v>
      </c>
      <c r="B134" s="86">
        <v>202</v>
      </c>
      <c r="C134" s="86" t="s">
        <v>1753</v>
      </c>
      <c r="D134" s="86" t="str">
        <f t="shared" si="32"/>
        <v>5</v>
      </c>
      <c r="E134" s="86" t="s">
        <v>1669</v>
      </c>
      <c r="F134" s="86" t="str">
        <f t="shared" si="33"/>
        <v>SH</v>
      </c>
      <c r="G134" s="86"/>
      <c r="H134" s="86"/>
      <c r="I134" s="86"/>
      <c r="J134" s="86"/>
      <c r="K134" s="86">
        <v>14.5</v>
      </c>
      <c r="L134" s="86">
        <v>14.5</v>
      </c>
      <c r="M134" s="86">
        <v>2.5</v>
      </c>
      <c r="N134" s="86">
        <v>2.5</v>
      </c>
      <c r="O134" s="86"/>
      <c r="P134" s="86"/>
      <c r="Q134" s="86"/>
      <c r="R134" s="86"/>
      <c r="S134" s="86">
        <v>0.51</v>
      </c>
      <c r="T134" s="86">
        <v>0.5</v>
      </c>
      <c r="U134" s="86">
        <f t="shared" si="34"/>
        <v>0.505</v>
      </c>
      <c r="V134" s="86">
        <v>0.46</v>
      </c>
      <c r="W134" s="86">
        <f t="shared" si="35"/>
        <v>1.2036252002599823</v>
      </c>
      <c r="X134" s="86">
        <f t="shared" si="35"/>
        <v>0.88016901809054215</v>
      </c>
      <c r="Y134" s="86"/>
      <c r="Z134" s="86">
        <v>8</v>
      </c>
      <c r="AA134" s="86">
        <v>8</v>
      </c>
      <c r="AB134" s="86">
        <v>8</v>
      </c>
      <c r="AC134" s="86"/>
      <c r="AD134" s="86"/>
      <c r="AE134" s="86"/>
      <c r="AF134" s="86"/>
      <c r="AG134" s="86"/>
      <c r="AH134" s="86"/>
    </row>
    <row r="135" spans="1:34" x14ac:dyDescent="0.2">
      <c r="A135" s="87">
        <v>42580</v>
      </c>
      <c r="B135" s="86">
        <v>211</v>
      </c>
      <c r="C135" s="86" t="s">
        <v>1753</v>
      </c>
      <c r="D135" s="86" t="str">
        <f t="shared" si="32"/>
        <v>5</v>
      </c>
      <c r="E135" s="86" t="s">
        <v>1669</v>
      </c>
      <c r="F135" s="86" t="str">
        <f t="shared" si="33"/>
        <v>SH</v>
      </c>
      <c r="G135" s="86"/>
      <c r="H135" s="86"/>
      <c r="I135" s="86"/>
      <c r="J135" s="86"/>
      <c r="K135" s="86">
        <v>15.5</v>
      </c>
      <c r="L135" s="86">
        <v>15.5</v>
      </c>
      <c r="M135" s="86">
        <v>5</v>
      </c>
      <c r="N135" s="86">
        <v>5</v>
      </c>
      <c r="O135" s="86"/>
      <c r="P135" s="86"/>
      <c r="Q135" s="86"/>
      <c r="R135" s="86"/>
      <c r="S135" s="86">
        <v>0.43</v>
      </c>
      <c r="T135" s="86">
        <v>0.48</v>
      </c>
      <c r="U135" s="86">
        <f t="shared" si="34"/>
        <v>0.45499999999999996</v>
      </c>
      <c r="V135" s="86">
        <v>0.45</v>
      </c>
      <c r="W135" s="86">
        <f t="shared" si="35"/>
        <v>0.84849518498403453</v>
      </c>
      <c r="X135" s="86">
        <f t="shared" si="35"/>
        <v>0.81762998177960833</v>
      </c>
      <c r="Y135" s="86"/>
      <c r="Z135" s="86">
        <v>7</v>
      </c>
      <c r="AA135" s="86">
        <v>8</v>
      </c>
      <c r="AB135" s="86">
        <v>7</v>
      </c>
      <c r="AC135" s="86"/>
      <c r="AD135" s="86"/>
      <c r="AE135" s="86"/>
      <c r="AF135" s="86"/>
      <c r="AG135" s="86"/>
      <c r="AH135" s="86"/>
    </row>
    <row r="136" spans="1:34" x14ac:dyDescent="0.2">
      <c r="A136" s="87">
        <v>42586</v>
      </c>
      <c r="B136" s="86">
        <v>217</v>
      </c>
      <c r="C136" s="86" t="s">
        <v>1753</v>
      </c>
      <c r="D136" s="86" t="str">
        <f t="shared" si="32"/>
        <v>5</v>
      </c>
      <c r="E136" s="86" t="s">
        <v>1669</v>
      </c>
      <c r="F136" s="86" t="str">
        <f t="shared" si="33"/>
        <v>SH</v>
      </c>
      <c r="G136" s="86"/>
      <c r="H136" s="86"/>
      <c r="I136" s="86"/>
      <c r="J136" s="86"/>
      <c r="K136" s="86">
        <v>16</v>
      </c>
      <c r="L136" s="86">
        <v>16</v>
      </c>
      <c r="M136" s="86">
        <v>6</v>
      </c>
      <c r="N136" s="86">
        <v>6</v>
      </c>
      <c r="O136" s="86"/>
      <c r="P136" s="86"/>
      <c r="Q136" s="86"/>
      <c r="R136" s="86"/>
      <c r="S136" s="86">
        <v>0.43</v>
      </c>
      <c r="T136" s="86">
        <v>0.48</v>
      </c>
      <c r="U136" s="86">
        <f t="shared" si="34"/>
        <v>0.45499999999999996</v>
      </c>
      <c r="V136" s="86">
        <v>0.45</v>
      </c>
      <c r="W136" s="86">
        <f t="shared" si="35"/>
        <v>0.84849518498403453</v>
      </c>
      <c r="X136" s="86">
        <f t="shared" si="35"/>
        <v>0.81762998177960833</v>
      </c>
      <c r="Y136" s="86"/>
      <c r="Z136" s="86">
        <v>8</v>
      </c>
      <c r="AA136" s="86">
        <v>8</v>
      </c>
      <c r="AB136" s="86">
        <v>7</v>
      </c>
      <c r="AC136" s="86"/>
      <c r="AD136" s="86"/>
      <c r="AE136" s="86"/>
      <c r="AF136" s="86"/>
      <c r="AG136" s="86"/>
      <c r="AH136" s="86"/>
    </row>
    <row r="137" spans="1:34" x14ac:dyDescent="0.2">
      <c r="A137" s="87">
        <v>42598</v>
      </c>
      <c r="B137" s="86">
        <v>229</v>
      </c>
      <c r="C137" s="86" t="s">
        <v>1753</v>
      </c>
      <c r="D137" s="86" t="str">
        <f t="shared" si="32"/>
        <v>5</v>
      </c>
      <c r="E137" s="86" t="s">
        <v>1669</v>
      </c>
      <c r="F137" s="86" t="str">
        <f t="shared" si="33"/>
        <v>SH</v>
      </c>
      <c r="G137" s="86"/>
      <c r="H137" s="86"/>
      <c r="I137" s="86"/>
      <c r="J137" s="86"/>
      <c r="K137" s="86">
        <v>16</v>
      </c>
      <c r="L137" s="86">
        <v>16</v>
      </c>
      <c r="M137" s="86">
        <v>8</v>
      </c>
      <c r="N137" s="86">
        <v>8</v>
      </c>
      <c r="O137" s="86"/>
      <c r="P137" s="86"/>
      <c r="Q137" s="86"/>
      <c r="R137" s="86"/>
      <c r="S137" s="86">
        <v>0.53</v>
      </c>
      <c r="T137" s="86">
        <v>0.5</v>
      </c>
      <c r="U137" s="86">
        <f t="shared" si="34"/>
        <v>0.51500000000000001</v>
      </c>
      <c r="V137" s="86">
        <v>0.44</v>
      </c>
      <c r="W137" s="86">
        <f t="shared" si="35"/>
        <v>1.2854296891723416</v>
      </c>
      <c r="X137" s="86">
        <f t="shared" si="35"/>
        <v>0.75827750060974763</v>
      </c>
      <c r="Y137" s="86"/>
      <c r="Z137" s="86">
        <v>5</v>
      </c>
      <c r="AA137" s="86">
        <v>5</v>
      </c>
      <c r="AB137" s="86">
        <v>6</v>
      </c>
      <c r="AC137" s="86"/>
      <c r="AD137" s="86"/>
      <c r="AE137" s="86"/>
      <c r="AF137" s="86"/>
      <c r="AG137" s="86"/>
      <c r="AH137" s="86"/>
    </row>
    <row r="138" spans="1:34" x14ac:dyDescent="0.2">
      <c r="A138" s="87">
        <v>42605</v>
      </c>
      <c r="B138" s="86">
        <v>236</v>
      </c>
      <c r="C138" s="86" t="s">
        <v>1753</v>
      </c>
      <c r="D138" s="86" t="str">
        <f t="shared" si="32"/>
        <v>5</v>
      </c>
      <c r="E138" s="86" t="s">
        <v>1669</v>
      </c>
      <c r="F138" s="86" t="str">
        <f t="shared" si="33"/>
        <v>SH</v>
      </c>
      <c r="G138" s="86"/>
      <c r="H138" s="86"/>
      <c r="I138" s="86"/>
      <c r="J138" s="86"/>
      <c r="K138" s="86">
        <v>16</v>
      </c>
      <c r="L138" s="86">
        <v>16</v>
      </c>
      <c r="M138" s="86">
        <v>8.5</v>
      </c>
      <c r="N138" s="86">
        <v>8.5</v>
      </c>
      <c r="O138" s="86"/>
      <c r="P138" s="86"/>
      <c r="Q138" s="86"/>
      <c r="R138" s="86"/>
      <c r="S138" s="86">
        <v>0.48</v>
      </c>
      <c r="T138" s="86">
        <v>0.5</v>
      </c>
      <c r="U138" s="86">
        <f t="shared" si="34"/>
        <v>0.49</v>
      </c>
      <c r="V138" s="86">
        <v>0.45</v>
      </c>
      <c r="W138" s="86">
        <f t="shared" si="35"/>
        <v>1.0878712496986978</v>
      </c>
      <c r="X138" s="86">
        <f t="shared" si="35"/>
        <v>0.81762998177960833</v>
      </c>
      <c r="Y138" s="86"/>
      <c r="Z138" s="86">
        <v>5</v>
      </c>
      <c r="AA138" s="86">
        <v>5</v>
      </c>
      <c r="AB138" s="86">
        <v>6</v>
      </c>
      <c r="AC138" s="86"/>
      <c r="AD138" s="86"/>
      <c r="AE138" s="86"/>
      <c r="AF138" s="86"/>
      <c r="AG138" s="86"/>
      <c r="AH138" s="86"/>
    </row>
    <row r="139" spans="1:34" x14ac:dyDescent="0.2">
      <c r="A139" s="87">
        <v>42538</v>
      </c>
      <c r="B139" s="86">
        <v>169</v>
      </c>
      <c r="C139" s="86" t="s">
        <v>1739</v>
      </c>
      <c r="D139" s="86" t="str">
        <f t="shared" si="32"/>
        <v>1</v>
      </c>
      <c r="E139" s="86" t="s">
        <v>1670</v>
      </c>
      <c r="F139" s="86" t="str">
        <f t="shared" si="33"/>
        <v>CL</v>
      </c>
      <c r="G139" s="86"/>
      <c r="H139" s="86"/>
      <c r="I139" s="86">
        <v>7</v>
      </c>
      <c r="J139" s="86">
        <v>7</v>
      </c>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row>
    <row r="140" spans="1:34" x14ac:dyDescent="0.2">
      <c r="A140" s="87">
        <v>42546</v>
      </c>
      <c r="B140" s="86">
        <v>177</v>
      </c>
      <c r="C140" s="86" t="s">
        <v>1739</v>
      </c>
      <c r="D140" s="86" t="str">
        <f t="shared" si="32"/>
        <v>1</v>
      </c>
      <c r="E140" s="86" t="s">
        <v>1670</v>
      </c>
      <c r="F140" s="86" t="str">
        <f t="shared" si="33"/>
        <v>CL</v>
      </c>
      <c r="G140" s="86"/>
      <c r="H140" s="86"/>
      <c r="I140" s="86">
        <v>9.5</v>
      </c>
      <c r="J140" s="86">
        <v>9.5</v>
      </c>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row>
    <row r="141" spans="1:34" x14ac:dyDescent="0.2">
      <c r="A141" s="87">
        <v>42552</v>
      </c>
      <c r="B141" s="86">
        <v>183</v>
      </c>
      <c r="C141" s="86" t="s">
        <v>1739</v>
      </c>
      <c r="D141" s="86" t="str">
        <f t="shared" si="32"/>
        <v>1</v>
      </c>
      <c r="E141" s="86" t="s">
        <v>1670</v>
      </c>
      <c r="F141" s="86" t="str">
        <f t="shared" si="33"/>
        <v>CL</v>
      </c>
      <c r="G141" s="86"/>
      <c r="H141" s="86"/>
      <c r="I141" s="86"/>
      <c r="J141" s="86"/>
      <c r="K141" s="86"/>
      <c r="L141" s="86"/>
      <c r="M141" s="86"/>
      <c r="N141" s="86"/>
      <c r="O141" s="86"/>
      <c r="P141" s="86"/>
      <c r="Q141" s="86"/>
      <c r="R141" s="86"/>
      <c r="S141" s="86"/>
      <c r="T141" s="86"/>
      <c r="U141" s="86"/>
      <c r="V141" s="86"/>
      <c r="W141" s="86"/>
      <c r="X141" s="86"/>
      <c r="Y141" s="86">
        <v>10</v>
      </c>
      <c r="Z141" s="86">
        <v>10</v>
      </c>
      <c r="AA141" s="86"/>
      <c r="AB141" s="86">
        <v>10</v>
      </c>
      <c r="AC141" s="86">
        <v>10</v>
      </c>
      <c r="AD141" s="86"/>
      <c r="AE141" s="86">
        <v>10</v>
      </c>
      <c r="AF141" s="86"/>
      <c r="AG141" s="86"/>
      <c r="AH141" s="86"/>
    </row>
    <row r="142" spans="1:34" x14ac:dyDescent="0.2">
      <c r="A142" s="87">
        <v>42557</v>
      </c>
      <c r="B142" s="86">
        <v>188</v>
      </c>
      <c r="C142" s="86" t="s">
        <v>1739</v>
      </c>
      <c r="D142" s="86" t="str">
        <f t="shared" si="32"/>
        <v>1</v>
      </c>
      <c r="E142" s="86" t="s">
        <v>1670</v>
      </c>
      <c r="F142" s="86" t="str">
        <f t="shared" si="33"/>
        <v>CL</v>
      </c>
      <c r="G142" s="86"/>
      <c r="H142" s="86"/>
      <c r="I142" s="86">
        <v>11.5</v>
      </c>
      <c r="J142" s="86">
        <v>11.5</v>
      </c>
      <c r="K142" s="86">
        <v>3</v>
      </c>
      <c r="L142" s="86">
        <v>3</v>
      </c>
      <c r="M142" s="86"/>
      <c r="N142" s="86"/>
      <c r="O142" s="86"/>
      <c r="P142" s="86"/>
      <c r="Q142" s="86"/>
      <c r="R142" s="86"/>
      <c r="S142" s="86">
        <v>0.44</v>
      </c>
      <c r="T142" s="86">
        <v>0.46</v>
      </c>
      <c r="U142" s="86">
        <f>AVERAGE(S142:T142)</f>
        <v>0.45</v>
      </c>
      <c r="V142" s="86">
        <v>0.49</v>
      </c>
      <c r="W142" s="86">
        <f>11.898*(U142^(3.3534))</f>
        <v>0.81762998177960833</v>
      </c>
      <c r="X142" s="86">
        <f>11.898*(V142^(3.3534))</f>
        <v>1.0878712496986978</v>
      </c>
      <c r="Y142" s="86">
        <v>10</v>
      </c>
      <c r="Z142" s="86">
        <v>10</v>
      </c>
      <c r="AA142" s="86"/>
      <c r="AB142" s="86">
        <v>10</v>
      </c>
      <c r="AC142" s="86">
        <v>10</v>
      </c>
      <c r="AD142" s="86"/>
      <c r="AE142" s="86">
        <v>10</v>
      </c>
      <c r="AF142" s="86"/>
      <c r="AG142" s="86"/>
      <c r="AH142" s="86"/>
    </row>
    <row r="143" spans="1:34" x14ac:dyDescent="0.2">
      <c r="A143" s="87">
        <v>42563</v>
      </c>
      <c r="B143" s="86">
        <v>194</v>
      </c>
      <c r="C143" s="86" t="s">
        <v>1739</v>
      </c>
      <c r="D143" s="86" t="str">
        <f t="shared" si="32"/>
        <v>1</v>
      </c>
      <c r="E143" s="86" t="s">
        <v>1670</v>
      </c>
      <c r="F143" s="86" t="str">
        <f t="shared" si="33"/>
        <v>CL</v>
      </c>
      <c r="G143" s="86"/>
      <c r="H143" s="86"/>
      <c r="I143" s="86"/>
      <c r="J143" s="86"/>
      <c r="K143" s="86"/>
      <c r="L143" s="86"/>
      <c r="M143" s="86"/>
      <c r="N143" s="86"/>
      <c r="O143" s="86"/>
      <c r="P143" s="86"/>
      <c r="Q143" s="86"/>
      <c r="R143" s="86"/>
      <c r="S143" s="86"/>
      <c r="T143" s="86"/>
      <c r="U143" s="86"/>
      <c r="V143" s="86"/>
      <c r="W143" s="86"/>
      <c r="X143" s="86"/>
      <c r="Y143" s="86">
        <v>10</v>
      </c>
      <c r="Z143" s="86">
        <v>10</v>
      </c>
      <c r="AA143" s="86"/>
      <c r="AB143" s="86">
        <v>10</v>
      </c>
      <c r="AC143" s="86">
        <v>10</v>
      </c>
      <c r="AD143" s="86"/>
      <c r="AE143" s="86">
        <v>10</v>
      </c>
      <c r="AF143" s="86"/>
      <c r="AG143" s="86"/>
      <c r="AH143" s="86"/>
    </row>
    <row r="144" spans="1:34" x14ac:dyDescent="0.2">
      <c r="A144" s="87">
        <v>42567</v>
      </c>
      <c r="B144" s="86">
        <v>198</v>
      </c>
      <c r="C144" s="86" t="s">
        <v>1739</v>
      </c>
      <c r="D144" s="86" t="str">
        <f t="shared" si="32"/>
        <v>1</v>
      </c>
      <c r="E144" s="86" t="s">
        <v>1670</v>
      </c>
      <c r="F144" s="86" t="str">
        <f t="shared" si="33"/>
        <v>CL</v>
      </c>
      <c r="G144" s="86"/>
      <c r="H144" s="86"/>
      <c r="I144" s="86">
        <v>11.5</v>
      </c>
      <c r="J144" s="86">
        <v>11.5</v>
      </c>
      <c r="K144" s="86">
        <v>6</v>
      </c>
      <c r="L144" s="86">
        <v>6</v>
      </c>
      <c r="M144" s="86"/>
      <c r="N144" s="86"/>
      <c r="O144" s="86"/>
      <c r="P144" s="86"/>
      <c r="Q144" s="86"/>
      <c r="R144" s="86"/>
      <c r="S144" s="86">
        <v>0.49</v>
      </c>
      <c r="T144" s="86">
        <v>0.48</v>
      </c>
      <c r="U144" s="86">
        <f>AVERAGE(S144:T144)</f>
        <v>0.48499999999999999</v>
      </c>
      <c r="V144" s="86">
        <v>0.48</v>
      </c>
      <c r="W144" s="86">
        <f>11.898*(U144^(3.3534))</f>
        <v>1.0510909839652229</v>
      </c>
      <c r="X144" s="86">
        <f>11.898*(V144^(3.3534))</f>
        <v>1.0151923348970988</v>
      </c>
      <c r="Y144" s="86">
        <v>9</v>
      </c>
      <c r="Z144" s="86">
        <v>9</v>
      </c>
      <c r="AA144" s="86"/>
      <c r="AB144" s="86">
        <v>8</v>
      </c>
      <c r="AC144" s="86">
        <v>9</v>
      </c>
      <c r="AD144" s="86"/>
      <c r="AE144" s="86">
        <v>10</v>
      </c>
      <c r="AF144" s="86">
        <v>9</v>
      </c>
      <c r="AG144" s="86"/>
      <c r="AH144" s="86"/>
    </row>
    <row r="145" spans="1:34" x14ac:dyDescent="0.2">
      <c r="A145" s="87">
        <v>42573</v>
      </c>
      <c r="B145" s="86">
        <v>204</v>
      </c>
      <c r="C145" s="86" t="s">
        <v>1739</v>
      </c>
      <c r="D145" s="86" t="str">
        <f t="shared" si="32"/>
        <v>1</v>
      </c>
      <c r="E145" s="86" t="s">
        <v>1670</v>
      </c>
      <c r="F145" s="86" t="str">
        <f t="shared" si="33"/>
        <v>CL</v>
      </c>
      <c r="G145" s="86"/>
      <c r="H145" s="86"/>
      <c r="I145" s="86">
        <v>11.5</v>
      </c>
      <c r="J145" s="86">
        <v>11</v>
      </c>
      <c r="K145" s="86">
        <v>6</v>
      </c>
      <c r="L145" s="86">
        <v>6</v>
      </c>
      <c r="M145" s="86"/>
      <c r="N145" s="86"/>
      <c r="O145" s="86"/>
      <c r="P145" s="86"/>
      <c r="Q145" s="86"/>
      <c r="R145" s="86"/>
      <c r="S145" s="86">
        <v>0.47</v>
      </c>
      <c r="T145" s="86">
        <v>0.53</v>
      </c>
      <c r="U145" s="86">
        <f>AVERAGE(S145:T145)</f>
        <v>0.5</v>
      </c>
      <c r="V145" s="86">
        <v>0.48</v>
      </c>
      <c r="W145" s="86">
        <f>11.898*(U145^(3.3534))</f>
        <v>1.1641259681057374</v>
      </c>
      <c r="X145" s="86">
        <f>11.898*(V145^(3.3534))</f>
        <v>1.0151923348970988</v>
      </c>
      <c r="Y145" s="86">
        <v>9</v>
      </c>
      <c r="Z145" s="86">
        <v>9</v>
      </c>
      <c r="AA145" s="86"/>
      <c r="AB145" s="86">
        <v>8</v>
      </c>
      <c r="AC145" s="86">
        <v>8</v>
      </c>
      <c r="AD145" s="86"/>
      <c r="AE145" s="86">
        <v>9</v>
      </c>
      <c r="AF145" s="86">
        <v>5</v>
      </c>
      <c r="AG145" s="86"/>
      <c r="AH145" s="86"/>
    </row>
    <row r="146" spans="1:34" x14ac:dyDescent="0.2">
      <c r="A146" s="87">
        <v>42578</v>
      </c>
      <c r="B146" s="86">
        <v>209</v>
      </c>
      <c r="C146" s="86" t="s">
        <v>1739</v>
      </c>
      <c r="D146" s="86" t="str">
        <f t="shared" si="32"/>
        <v>1</v>
      </c>
      <c r="E146" s="86" t="s">
        <v>1670</v>
      </c>
      <c r="F146" s="86" t="str">
        <f t="shared" si="33"/>
        <v>CL</v>
      </c>
      <c r="G146" s="86"/>
      <c r="H146" s="86"/>
      <c r="I146" s="86">
        <v>11.5</v>
      </c>
      <c r="J146" s="86">
        <v>11</v>
      </c>
      <c r="K146" s="86">
        <v>6</v>
      </c>
      <c r="L146" s="86">
        <v>6</v>
      </c>
      <c r="M146" s="86"/>
      <c r="N146" s="86"/>
      <c r="O146" s="86"/>
      <c r="P146" s="86"/>
      <c r="Q146" s="86"/>
      <c r="R146" s="86"/>
      <c r="S146" s="86"/>
      <c r="T146" s="86"/>
      <c r="U146" s="86"/>
      <c r="V146" s="86"/>
      <c r="W146" s="86"/>
      <c r="X146" s="86"/>
      <c r="Y146" s="86">
        <v>8</v>
      </c>
      <c r="Z146" s="86">
        <v>9</v>
      </c>
      <c r="AA146" s="86"/>
      <c r="AB146" s="86">
        <v>7</v>
      </c>
      <c r="AC146" s="86">
        <v>7</v>
      </c>
      <c r="AD146" s="86"/>
      <c r="AE146" s="86">
        <v>9</v>
      </c>
      <c r="AF146" s="86">
        <v>5</v>
      </c>
      <c r="AG146" s="86"/>
      <c r="AH146" s="86"/>
    </row>
    <row r="147" spans="1:34" x14ac:dyDescent="0.2">
      <c r="A147" s="87">
        <v>42587</v>
      </c>
      <c r="B147" s="86">
        <v>218</v>
      </c>
      <c r="C147" s="86" t="s">
        <v>1739</v>
      </c>
      <c r="D147" s="86" t="str">
        <f t="shared" si="32"/>
        <v>1</v>
      </c>
      <c r="E147" s="86" t="s">
        <v>1670</v>
      </c>
      <c r="F147" s="86" t="str">
        <f t="shared" si="33"/>
        <v>CL</v>
      </c>
      <c r="G147" s="86"/>
      <c r="H147" s="86"/>
      <c r="I147" s="86">
        <v>11.5</v>
      </c>
      <c r="J147" s="86">
        <v>11</v>
      </c>
      <c r="K147" s="86">
        <v>8</v>
      </c>
      <c r="L147" s="86">
        <v>8</v>
      </c>
      <c r="M147" s="86"/>
      <c r="N147" s="86"/>
      <c r="O147" s="86"/>
      <c r="P147" s="86"/>
      <c r="Q147" s="86"/>
      <c r="R147" s="86"/>
      <c r="S147" s="86">
        <v>0.49</v>
      </c>
      <c r="T147" s="86">
        <v>0.46</v>
      </c>
      <c r="U147" s="86">
        <f>AVERAGE(S147:T147)</f>
        <v>0.47499999999999998</v>
      </c>
      <c r="V147" s="86">
        <v>0.48</v>
      </c>
      <c r="W147" s="86">
        <f t="shared" ref="W147:X149" si="36">11.898*(U147^(3.3534))</f>
        <v>0.98016302420454926</v>
      </c>
      <c r="X147" s="86">
        <f t="shared" si="36"/>
        <v>1.0151923348970988</v>
      </c>
      <c r="Y147" s="86">
        <v>8</v>
      </c>
      <c r="Z147" s="86">
        <v>8</v>
      </c>
      <c r="AA147" s="86"/>
      <c r="AB147" s="86">
        <v>7</v>
      </c>
      <c r="AC147" s="86">
        <v>8</v>
      </c>
      <c r="AD147" s="86"/>
      <c r="AE147" s="86">
        <v>9</v>
      </c>
      <c r="AF147" s="86">
        <v>5</v>
      </c>
      <c r="AG147" s="86"/>
      <c r="AH147" s="86"/>
    </row>
    <row r="148" spans="1:34" x14ac:dyDescent="0.2">
      <c r="A148" s="87">
        <v>42594</v>
      </c>
      <c r="B148" s="86">
        <v>225</v>
      </c>
      <c r="C148" s="86" t="s">
        <v>1739</v>
      </c>
      <c r="D148" s="86" t="str">
        <f t="shared" si="32"/>
        <v>1</v>
      </c>
      <c r="E148" s="86" t="s">
        <v>1670</v>
      </c>
      <c r="F148" s="86" t="str">
        <f t="shared" si="33"/>
        <v>CL</v>
      </c>
      <c r="G148" s="86"/>
      <c r="H148" s="86"/>
      <c r="I148" s="86">
        <v>11.5</v>
      </c>
      <c r="J148" s="86">
        <v>11</v>
      </c>
      <c r="K148" s="86">
        <v>8</v>
      </c>
      <c r="L148" s="86">
        <v>8</v>
      </c>
      <c r="M148" s="86"/>
      <c r="N148" s="86"/>
      <c r="O148" s="86"/>
      <c r="P148" s="86"/>
      <c r="Q148" s="86"/>
      <c r="R148" s="86"/>
      <c r="S148" s="86">
        <v>0.47</v>
      </c>
      <c r="T148" s="86">
        <v>0.48</v>
      </c>
      <c r="U148" s="86">
        <f>AVERAGE(S148:T148)</f>
        <v>0.47499999999999998</v>
      </c>
      <c r="V148" s="86">
        <v>0.47</v>
      </c>
      <c r="W148" s="86">
        <f t="shared" si="36"/>
        <v>0.98016302420454926</v>
      </c>
      <c r="X148" s="86">
        <f t="shared" si="36"/>
        <v>0.94599081871535851</v>
      </c>
      <c r="Y148" s="86">
        <v>7</v>
      </c>
      <c r="Z148" s="86">
        <v>8</v>
      </c>
      <c r="AA148" s="86"/>
      <c r="AB148" s="86">
        <v>6</v>
      </c>
      <c r="AC148" s="86">
        <v>5</v>
      </c>
      <c r="AD148" s="86"/>
      <c r="AE148" s="86">
        <v>8</v>
      </c>
      <c r="AF148" s="86">
        <v>5</v>
      </c>
      <c r="AG148" s="86"/>
      <c r="AH148" s="86"/>
    </row>
    <row r="149" spans="1:34" x14ac:dyDescent="0.2">
      <c r="A149" s="87">
        <v>42600</v>
      </c>
      <c r="B149" s="86">
        <v>231</v>
      </c>
      <c r="C149" s="86" t="s">
        <v>1739</v>
      </c>
      <c r="D149" s="86" t="str">
        <f t="shared" si="32"/>
        <v>1</v>
      </c>
      <c r="E149" s="86" t="s">
        <v>1670</v>
      </c>
      <c r="F149" s="86" t="str">
        <f t="shared" si="33"/>
        <v>CL</v>
      </c>
      <c r="G149" s="86"/>
      <c r="H149" s="86"/>
      <c r="I149" s="86">
        <v>11.5</v>
      </c>
      <c r="J149" s="86">
        <v>10</v>
      </c>
      <c r="K149" s="86">
        <v>8</v>
      </c>
      <c r="L149" s="86">
        <v>8</v>
      </c>
      <c r="M149" s="86"/>
      <c r="N149" s="86"/>
      <c r="O149" s="86"/>
      <c r="P149" s="86"/>
      <c r="Q149" s="86"/>
      <c r="R149" s="86"/>
      <c r="S149" s="86">
        <v>0.4</v>
      </c>
      <c r="T149" s="86">
        <v>0.41</v>
      </c>
      <c r="U149" s="86">
        <f>AVERAGE(S149:T149)</f>
        <v>0.40500000000000003</v>
      </c>
      <c r="V149" s="86">
        <v>0.42</v>
      </c>
      <c r="W149" s="86">
        <f t="shared" si="36"/>
        <v>0.57426670774532662</v>
      </c>
      <c r="X149" s="86">
        <f t="shared" si="36"/>
        <v>0.64875114149397295</v>
      </c>
      <c r="Y149" s="86">
        <v>6</v>
      </c>
      <c r="Z149" s="86">
        <v>7</v>
      </c>
      <c r="AA149" s="86"/>
      <c r="AB149" s="86">
        <v>6</v>
      </c>
      <c r="AC149" s="86">
        <v>1</v>
      </c>
      <c r="AD149" s="86"/>
      <c r="AE149" s="86">
        <v>7</v>
      </c>
      <c r="AF149" s="86">
        <v>2</v>
      </c>
      <c r="AG149" s="86"/>
      <c r="AH149" s="86"/>
    </row>
    <row r="150" spans="1:34" x14ac:dyDescent="0.2">
      <c r="A150" s="87">
        <v>42538</v>
      </c>
      <c r="B150" s="86">
        <v>169</v>
      </c>
      <c r="C150" s="86" t="s">
        <v>1740</v>
      </c>
      <c r="D150" s="86" t="str">
        <f t="shared" si="32"/>
        <v>1</v>
      </c>
      <c r="E150" s="86" t="s">
        <v>1670</v>
      </c>
      <c r="F150" s="86" t="str">
        <f t="shared" si="33"/>
        <v>CT</v>
      </c>
      <c r="G150" s="86"/>
      <c r="H150" s="86"/>
      <c r="I150" s="86">
        <v>8</v>
      </c>
      <c r="J150" s="86">
        <v>8</v>
      </c>
      <c r="K150" s="86">
        <v>1</v>
      </c>
      <c r="L150" s="86">
        <v>1</v>
      </c>
      <c r="M150" s="86"/>
      <c r="N150" s="86"/>
      <c r="O150" s="86"/>
      <c r="P150" s="86"/>
      <c r="Q150" s="86"/>
      <c r="R150" s="86"/>
      <c r="S150" s="86"/>
      <c r="T150" s="86"/>
      <c r="U150" s="86"/>
      <c r="V150" s="86"/>
      <c r="W150" s="86"/>
      <c r="X150" s="86"/>
      <c r="Y150" s="86"/>
      <c r="Z150" s="86"/>
      <c r="AA150" s="86"/>
      <c r="AB150" s="86"/>
      <c r="AC150" s="86"/>
      <c r="AD150" s="86"/>
      <c r="AE150" s="86"/>
      <c r="AF150" s="86"/>
      <c r="AG150" s="86"/>
      <c r="AH150" s="86"/>
    </row>
    <row r="151" spans="1:34" x14ac:dyDescent="0.2">
      <c r="A151" s="87">
        <v>42546</v>
      </c>
      <c r="B151" s="86">
        <v>177</v>
      </c>
      <c r="C151" s="86" t="s">
        <v>1740</v>
      </c>
      <c r="D151" s="86" t="str">
        <f t="shared" si="32"/>
        <v>1</v>
      </c>
      <c r="E151" s="86" t="s">
        <v>1670</v>
      </c>
      <c r="F151" s="86" t="str">
        <f t="shared" si="33"/>
        <v>CT</v>
      </c>
      <c r="G151" s="86"/>
      <c r="H151" s="86"/>
      <c r="I151" s="86">
        <v>9</v>
      </c>
      <c r="J151" s="86">
        <v>9</v>
      </c>
      <c r="K151" s="86">
        <v>2</v>
      </c>
      <c r="L151" s="86">
        <v>2</v>
      </c>
      <c r="M151" s="86"/>
      <c r="N151" s="86"/>
      <c r="O151" s="86"/>
      <c r="P151" s="86"/>
      <c r="Q151" s="86"/>
      <c r="R151" s="86"/>
      <c r="S151" s="86"/>
      <c r="T151" s="86"/>
      <c r="U151" s="86"/>
      <c r="V151" s="86"/>
      <c r="W151" s="86"/>
      <c r="X151" s="86"/>
      <c r="Y151" s="86"/>
      <c r="Z151" s="86"/>
      <c r="AA151" s="86"/>
      <c r="AB151" s="86"/>
      <c r="AC151" s="86"/>
      <c r="AD151" s="86"/>
      <c r="AE151" s="86"/>
      <c r="AF151" s="86"/>
      <c r="AG151" s="86"/>
      <c r="AH151" s="86"/>
    </row>
    <row r="152" spans="1:34" x14ac:dyDescent="0.2">
      <c r="A152" s="87">
        <v>42552</v>
      </c>
      <c r="B152" s="86">
        <v>183</v>
      </c>
      <c r="C152" s="86" t="s">
        <v>1740</v>
      </c>
      <c r="D152" s="86" t="str">
        <f t="shared" si="32"/>
        <v>1</v>
      </c>
      <c r="E152" s="86" t="s">
        <v>1670</v>
      </c>
      <c r="F152" s="86" t="str">
        <f t="shared" si="33"/>
        <v>CT</v>
      </c>
      <c r="G152" s="86"/>
      <c r="H152" s="86"/>
      <c r="I152" s="86"/>
      <c r="J152" s="86"/>
      <c r="K152" s="86"/>
      <c r="L152" s="86"/>
      <c r="M152" s="86"/>
      <c r="N152" s="86"/>
      <c r="O152" s="86"/>
      <c r="P152" s="86"/>
      <c r="Q152" s="86"/>
      <c r="R152" s="86"/>
      <c r="S152" s="86"/>
      <c r="T152" s="86"/>
      <c r="U152" s="86"/>
      <c r="V152" s="86"/>
      <c r="W152" s="86"/>
      <c r="X152" s="86"/>
      <c r="Y152" s="86">
        <v>10</v>
      </c>
      <c r="Z152" s="86">
        <v>10</v>
      </c>
      <c r="AA152" s="86"/>
      <c r="AB152" s="86">
        <v>10</v>
      </c>
      <c r="AC152" s="86">
        <v>10</v>
      </c>
      <c r="AD152" s="86"/>
      <c r="AE152" s="86">
        <v>10</v>
      </c>
      <c r="AF152" s="86"/>
      <c r="AG152" s="86"/>
      <c r="AH152" s="86"/>
    </row>
    <row r="153" spans="1:34" x14ac:dyDescent="0.2">
      <c r="A153" s="87">
        <v>42557</v>
      </c>
      <c r="B153" s="86">
        <v>188</v>
      </c>
      <c r="C153" s="86" t="s">
        <v>1740</v>
      </c>
      <c r="D153" s="86" t="str">
        <f t="shared" si="32"/>
        <v>1</v>
      </c>
      <c r="E153" s="86" t="s">
        <v>1670</v>
      </c>
      <c r="F153" s="86" t="str">
        <f t="shared" si="33"/>
        <v>CT</v>
      </c>
      <c r="G153" s="86"/>
      <c r="H153" s="86"/>
      <c r="I153" s="86">
        <v>10</v>
      </c>
      <c r="J153" s="86">
        <v>10</v>
      </c>
      <c r="K153" s="86">
        <v>5</v>
      </c>
      <c r="L153" s="86">
        <v>5</v>
      </c>
      <c r="M153" s="86"/>
      <c r="N153" s="86"/>
      <c r="O153" s="86"/>
      <c r="P153" s="86"/>
      <c r="Q153" s="86"/>
      <c r="R153" s="86"/>
      <c r="S153" s="86">
        <v>0.43</v>
      </c>
      <c r="T153" s="86">
        <v>0.44</v>
      </c>
      <c r="U153" s="86">
        <f>AVERAGE(S153:T153)</f>
        <v>0.435</v>
      </c>
      <c r="V153" s="86">
        <v>0.49</v>
      </c>
      <c r="W153" s="86">
        <f>11.898*(U153^(3.3534))</f>
        <v>0.72976635835254977</v>
      </c>
      <c r="X153" s="86">
        <f>11.898*(V153^(3.3534))</f>
        <v>1.0878712496986978</v>
      </c>
      <c r="Y153" s="86">
        <v>10</v>
      </c>
      <c r="Z153" s="86">
        <v>10</v>
      </c>
      <c r="AA153" s="86"/>
      <c r="AB153" s="86">
        <v>10</v>
      </c>
      <c r="AC153" s="86">
        <v>10</v>
      </c>
      <c r="AD153" s="86"/>
      <c r="AE153" s="86">
        <v>10</v>
      </c>
      <c r="AF153" s="86">
        <v>10</v>
      </c>
      <c r="AG153" s="86"/>
      <c r="AH153" s="86"/>
    </row>
    <row r="154" spans="1:34" x14ac:dyDescent="0.2">
      <c r="A154" s="87">
        <v>42563</v>
      </c>
      <c r="B154" s="86">
        <v>194</v>
      </c>
      <c r="C154" s="86" t="s">
        <v>1740</v>
      </c>
      <c r="D154" s="86" t="str">
        <f t="shared" si="32"/>
        <v>1</v>
      </c>
      <c r="E154" s="86" t="s">
        <v>1670</v>
      </c>
      <c r="F154" s="86" t="str">
        <f t="shared" si="33"/>
        <v>CT</v>
      </c>
      <c r="G154" s="86"/>
      <c r="H154" s="86"/>
      <c r="I154" s="86"/>
      <c r="J154" s="86"/>
      <c r="K154" s="86"/>
      <c r="L154" s="86"/>
      <c r="M154" s="86"/>
      <c r="N154" s="86"/>
      <c r="O154" s="86"/>
      <c r="P154" s="86"/>
      <c r="Q154" s="86"/>
      <c r="R154" s="86"/>
      <c r="S154" s="86"/>
      <c r="T154" s="86"/>
      <c r="U154" s="86"/>
      <c r="V154" s="86"/>
      <c r="W154" s="86"/>
      <c r="X154" s="86"/>
      <c r="Y154" s="86">
        <v>10</v>
      </c>
      <c r="Z154" s="86">
        <v>10</v>
      </c>
      <c r="AA154" s="86"/>
      <c r="AB154" s="86">
        <v>10</v>
      </c>
      <c r="AC154" s="86">
        <v>10</v>
      </c>
      <c r="AD154" s="86"/>
      <c r="AE154" s="86">
        <v>10</v>
      </c>
      <c r="AF154" s="86">
        <v>10</v>
      </c>
      <c r="AG154" s="86"/>
      <c r="AH154" s="86"/>
    </row>
    <row r="155" spans="1:34" x14ac:dyDescent="0.2">
      <c r="A155" s="87">
        <v>42567</v>
      </c>
      <c r="B155" s="86">
        <v>198</v>
      </c>
      <c r="C155" s="86" t="s">
        <v>1740</v>
      </c>
      <c r="D155" s="86" t="str">
        <f t="shared" si="32"/>
        <v>1</v>
      </c>
      <c r="E155" s="86" t="s">
        <v>1670</v>
      </c>
      <c r="F155" s="86" t="str">
        <f t="shared" si="33"/>
        <v>CT</v>
      </c>
      <c r="G155" s="86"/>
      <c r="H155" s="86"/>
      <c r="I155" s="86">
        <v>10.5</v>
      </c>
      <c r="J155" s="86">
        <v>10.5</v>
      </c>
      <c r="K155" s="86">
        <v>8</v>
      </c>
      <c r="L155" s="86">
        <v>8</v>
      </c>
      <c r="M155" s="86"/>
      <c r="N155" s="86"/>
      <c r="O155" s="86"/>
      <c r="P155" s="86"/>
      <c r="Q155" s="86"/>
      <c r="R155" s="86"/>
      <c r="S155" s="86">
        <v>0.44</v>
      </c>
      <c r="T155" s="86">
        <v>0.47</v>
      </c>
      <c r="U155" s="86">
        <f>AVERAGE(S155:T155)</f>
        <v>0.45499999999999996</v>
      </c>
      <c r="V155" s="86">
        <v>0.49</v>
      </c>
      <c r="W155" s="86">
        <f>11.898*(U155^(3.3534))</f>
        <v>0.84849518498403453</v>
      </c>
      <c r="X155" s="86">
        <f>11.898*(V155^(3.3534))</f>
        <v>1.0878712496986978</v>
      </c>
      <c r="Y155" s="86">
        <v>9</v>
      </c>
      <c r="Z155" s="86">
        <v>9</v>
      </c>
      <c r="AA155" s="86"/>
      <c r="AB155" s="86">
        <v>8</v>
      </c>
      <c r="AC155" s="86">
        <v>9</v>
      </c>
      <c r="AD155" s="86"/>
      <c r="AE155" s="86">
        <v>9</v>
      </c>
      <c r="AF155" s="86">
        <v>9</v>
      </c>
      <c r="AG155" s="86"/>
      <c r="AH155" s="86"/>
    </row>
    <row r="156" spans="1:34" x14ac:dyDescent="0.2">
      <c r="A156" s="87">
        <v>42573</v>
      </c>
      <c r="B156" s="86">
        <v>204</v>
      </c>
      <c r="C156" s="86" t="s">
        <v>1740</v>
      </c>
      <c r="D156" s="86" t="str">
        <f t="shared" si="32"/>
        <v>1</v>
      </c>
      <c r="E156" s="86" t="s">
        <v>1670</v>
      </c>
      <c r="F156" s="86" t="str">
        <f t="shared" si="33"/>
        <v>CT</v>
      </c>
      <c r="G156" s="86"/>
      <c r="H156" s="86"/>
      <c r="I156" s="86">
        <v>10.5</v>
      </c>
      <c r="J156" s="86">
        <v>10</v>
      </c>
      <c r="K156" s="86">
        <v>8</v>
      </c>
      <c r="L156" s="86">
        <v>8</v>
      </c>
      <c r="M156" s="86"/>
      <c r="N156" s="86"/>
      <c r="O156" s="86"/>
      <c r="P156" s="86"/>
      <c r="Q156" s="86"/>
      <c r="R156" s="86"/>
      <c r="S156" s="86">
        <v>0.49</v>
      </c>
      <c r="T156" s="86">
        <v>0.47</v>
      </c>
      <c r="U156" s="86">
        <f>AVERAGE(S156:T156)</f>
        <v>0.48</v>
      </c>
      <c r="V156" s="86">
        <v>0.45</v>
      </c>
      <c r="W156" s="86">
        <f>11.898*(U156^(3.3534))</f>
        <v>1.0151923348970988</v>
      </c>
      <c r="X156" s="86">
        <f>11.898*(V156^(3.3534))</f>
        <v>0.81762998177960833</v>
      </c>
      <c r="Y156" s="86">
        <v>9</v>
      </c>
      <c r="Z156" s="86">
        <v>9</v>
      </c>
      <c r="AA156" s="86"/>
      <c r="AB156" s="86">
        <v>8</v>
      </c>
      <c r="AC156" s="86">
        <v>9</v>
      </c>
      <c r="AD156" s="86"/>
      <c r="AE156" s="86">
        <v>9</v>
      </c>
      <c r="AF156" s="86">
        <v>7</v>
      </c>
      <c r="AG156" s="86"/>
      <c r="AH156" s="86"/>
    </row>
    <row r="157" spans="1:34" x14ac:dyDescent="0.2">
      <c r="A157" s="87">
        <v>42578</v>
      </c>
      <c r="B157" s="86">
        <v>209</v>
      </c>
      <c r="C157" s="86" t="s">
        <v>1740</v>
      </c>
      <c r="D157" s="86" t="str">
        <f t="shared" si="32"/>
        <v>1</v>
      </c>
      <c r="E157" s="86" t="s">
        <v>1670</v>
      </c>
      <c r="F157" s="86" t="str">
        <f t="shared" si="33"/>
        <v>CT</v>
      </c>
      <c r="G157" s="86"/>
      <c r="H157" s="86"/>
      <c r="I157" s="86">
        <v>10.5</v>
      </c>
      <c r="J157" s="86">
        <v>9</v>
      </c>
      <c r="K157" s="86">
        <v>8.5</v>
      </c>
      <c r="L157" s="86">
        <v>8.5</v>
      </c>
      <c r="M157" s="86"/>
      <c r="N157" s="86"/>
      <c r="O157" s="86"/>
      <c r="P157" s="86"/>
      <c r="Q157" s="86"/>
      <c r="R157" s="86"/>
      <c r="S157" s="86"/>
      <c r="T157" s="86"/>
      <c r="U157" s="86"/>
      <c r="V157" s="86"/>
      <c r="W157" s="86"/>
      <c r="X157" s="86"/>
      <c r="Y157" s="86">
        <v>9</v>
      </c>
      <c r="Z157" s="86">
        <v>9</v>
      </c>
      <c r="AA157" s="86"/>
      <c r="AB157" s="86">
        <v>8</v>
      </c>
      <c r="AC157" s="86">
        <v>8</v>
      </c>
      <c r="AD157" s="86"/>
      <c r="AE157" s="86">
        <v>8</v>
      </c>
      <c r="AF157" s="86">
        <v>7</v>
      </c>
      <c r="AG157" s="86"/>
      <c r="AH157" s="86"/>
    </row>
    <row r="158" spans="1:34" x14ac:dyDescent="0.2">
      <c r="A158" s="87">
        <v>42587</v>
      </c>
      <c r="B158" s="86">
        <v>218</v>
      </c>
      <c r="C158" s="86" t="s">
        <v>1740</v>
      </c>
      <c r="D158" s="86" t="str">
        <f t="shared" si="32"/>
        <v>1</v>
      </c>
      <c r="E158" s="86" t="s">
        <v>1670</v>
      </c>
      <c r="F158" s="86" t="str">
        <f t="shared" si="33"/>
        <v>CT</v>
      </c>
      <c r="G158" s="86"/>
      <c r="H158" s="86"/>
      <c r="I158" s="86">
        <v>10.5</v>
      </c>
      <c r="J158" s="86">
        <v>9</v>
      </c>
      <c r="K158" s="86">
        <v>8.5</v>
      </c>
      <c r="L158" s="86">
        <v>8</v>
      </c>
      <c r="M158" s="86"/>
      <c r="N158" s="86"/>
      <c r="O158" s="86"/>
      <c r="P158" s="86"/>
      <c r="Q158" s="86"/>
      <c r="R158" s="86"/>
      <c r="S158" s="86">
        <v>0.47</v>
      </c>
      <c r="T158" s="86">
        <v>0.47</v>
      </c>
      <c r="U158" s="86">
        <f>AVERAGE(S158:T158)</f>
        <v>0.47</v>
      </c>
      <c r="V158" s="86">
        <v>0.46</v>
      </c>
      <c r="W158" s="86">
        <f t="shared" ref="W158:X160" si="37">11.898*(U158^(3.3534))</f>
        <v>0.94599081871535851</v>
      </c>
      <c r="X158" s="86">
        <f t="shared" si="37"/>
        <v>0.88016901809054215</v>
      </c>
      <c r="Y158" s="86">
        <v>8</v>
      </c>
      <c r="Z158" s="86">
        <v>8</v>
      </c>
      <c r="AA158" s="86"/>
      <c r="AB158" s="86">
        <v>7</v>
      </c>
      <c r="AC158" s="86">
        <v>7</v>
      </c>
      <c r="AD158" s="86"/>
      <c r="AE158" s="86">
        <v>8</v>
      </c>
      <c r="AF158" s="86">
        <v>5</v>
      </c>
      <c r="AG158" s="86"/>
      <c r="AH158" s="86"/>
    </row>
    <row r="159" spans="1:34" x14ac:dyDescent="0.2">
      <c r="A159" s="87">
        <v>42594</v>
      </c>
      <c r="B159" s="86">
        <v>225</v>
      </c>
      <c r="C159" s="86" t="s">
        <v>1740</v>
      </c>
      <c r="D159" s="86" t="str">
        <f t="shared" si="32"/>
        <v>1</v>
      </c>
      <c r="E159" s="86" t="s">
        <v>1670</v>
      </c>
      <c r="F159" s="86" t="str">
        <f t="shared" si="33"/>
        <v>CT</v>
      </c>
      <c r="G159" s="86"/>
      <c r="H159" s="86"/>
      <c r="I159" s="86">
        <v>10.5</v>
      </c>
      <c r="J159" s="86">
        <v>8</v>
      </c>
      <c r="K159" s="86">
        <v>8.5</v>
      </c>
      <c r="L159" s="86">
        <v>7.5</v>
      </c>
      <c r="M159" s="86"/>
      <c r="N159" s="86"/>
      <c r="O159" s="86"/>
      <c r="P159" s="86"/>
      <c r="Q159" s="86"/>
      <c r="R159" s="86"/>
      <c r="S159" s="86">
        <v>0.46</v>
      </c>
      <c r="T159" s="86">
        <v>0.47</v>
      </c>
      <c r="U159" s="86">
        <f>AVERAGE(S159:T159)</f>
        <v>0.46499999999999997</v>
      </c>
      <c r="V159" s="86">
        <v>0.48</v>
      </c>
      <c r="W159" s="86">
        <f t="shared" si="37"/>
        <v>0.91266353068140194</v>
      </c>
      <c r="X159" s="86">
        <f t="shared" si="37"/>
        <v>1.0151923348970988</v>
      </c>
      <c r="Y159" s="86">
        <v>7</v>
      </c>
      <c r="Z159" s="86">
        <v>8</v>
      </c>
      <c r="AA159" s="86"/>
      <c r="AB159" s="86">
        <v>6</v>
      </c>
      <c r="AC159" s="86">
        <v>6</v>
      </c>
      <c r="AD159" s="86"/>
      <c r="AE159" s="86">
        <v>8</v>
      </c>
      <c r="AF159" s="86">
        <v>4</v>
      </c>
      <c r="AG159" s="86"/>
      <c r="AH159" s="86"/>
    </row>
    <row r="160" spans="1:34" x14ac:dyDescent="0.2">
      <c r="A160" s="87">
        <v>42600</v>
      </c>
      <c r="B160" s="86">
        <v>231</v>
      </c>
      <c r="C160" s="86" t="s">
        <v>1740</v>
      </c>
      <c r="D160" s="86" t="str">
        <f t="shared" si="32"/>
        <v>1</v>
      </c>
      <c r="E160" s="86" t="s">
        <v>1670</v>
      </c>
      <c r="F160" s="86" t="str">
        <f t="shared" si="33"/>
        <v>CT</v>
      </c>
      <c r="G160" s="86"/>
      <c r="H160" s="86"/>
      <c r="I160" s="86">
        <v>10.5</v>
      </c>
      <c r="J160" s="86">
        <v>7</v>
      </c>
      <c r="K160" s="86">
        <v>8.5</v>
      </c>
      <c r="L160" s="86">
        <v>7</v>
      </c>
      <c r="M160" s="86"/>
      <c r="N160" s="86"/>
      <c r="O160" s="86"/>
      <c r="P160" s="86"/>
      <c r="Q160" s="86"/>
      <c r="R160" s="86"/>
      <c r="S160" s="86">
        <v>0.43</v>
      </c>
      <c r="T160" s="86">
        <v>0.46</v>
      </c>
      <c r="U160" s="86">
        <f>AVERAGE(S160:T160)</f>
        <v>0.44500000000000001</v>
      </c>
      <c r="V160" s="86">
        <v>0.43</v>
      </c>
      <c r="W160" s="86">
        <f t="shared" si="37"/>
        <v>0.7875614056003748</v>
      </c>
      <c r="X160" s="86">
        <f t="shared" si="37"/>
        <v>0.70201611810248421</v>
      </c>
      <c r="Y160" s="86">
        <v>5</v>
      </c>
      <c r="Z160" s="86">
        <v>7</v>
      </c>
      <c r="AA160" s="86"/>
      <c r="AB160" s="86">
        <v>4</v>
      </c>
      <c r="AC160" s="86">
        <v>1</v>
      </c>
      <c r="AD160" s="86"/>
      <c r="AE160" s="86">
        <v>7</v>
      </c>
      <c r="AF160" s="86">
        <v>1</v>
      </c>
      <c r="AG160" s="86"/>
      <c r="AH160" s="86"/>
    </row>
    <row r="161" spans="1:34" x14ac:dyDescent="0.2">
      <c r="A161" s="87">
        <v>42538</v>
      </c>
      <c r="B161" s="86">
        <v>169</v>
      </c>
      <c r="C161" s="86" t="s">
        <v>1741</v>
      </c>
      <c r="D161" s="86" t="str">
        <f t="shared" si="32"/>
        <v>1</v>
      </c>
      <c r="E161" s="86" t="s">
        <v>1670</v>
      </c>
      <c r="F161" s="86" t="str">
        <f t="shared" si="33"/>
        <v>SH</v>
      </c>
      <c r="G161" s="86"/>
      <c r="H161" s="86"/>
      <c r="I161" s="86">
        <v>10</v>
      </c>
      <c r="J161" s="86">
        <v>9.5</v>
      </c>
      <c r="K161" s="86">
        <v>4.5</v>
      </c>
      <c r="L161" s="86">
        <v>4.5</v>
      </c>
      <c r="M161" s="86"/>
      <c r="N161" s="86"/>
      <c r="O161" s="86"/>
      <c r="P161" s="86"/>
      <c r="Q161" s="86"/>
      <c r="R161" s="86"/>
      <c r="S161" s="86"/>
      <c r="T161" s="86"/>
      <c r="U161" s="86"/>
      <c r="V161" s="86"/>
      <c r="W161" s="86"/>
      <c r="X161" s="86"/>
      <c r="Y161" s="86"/>
      <c r="Z161" s="86"/>
      <c r="AA161" s="86"/>
      <c r="AB161" s="86"/>
      <c r="AC161" s="86"/>
      <c r="AD161" s="86"/>
      <c r="AE161" s="86"/>
      <c r="AF161" s="86"/>
      <c r="AG161" s="86"/>
      <c r="AH161" s="86"/>
    </row>
    <row r="162" spans="1:34" x14ac:dyDescent="0.2">
      <c r="A162" s="87">
        <v>42546</v>
      </c>
      <c r="B162" s="86">
        <v>177</v>
      </c>
      <c r="C162" s="86" t="s">
        <v>1741</v>
      </c>
      <c r="D162" s="86" t="str">
        <f t="shared" si="32"/>
        <v>1</v>
      </c>
      <c r="E162" s="86" t="s">
        <v>1670</v>
      </c>
      <c r="F162" s="86" t="str">
        <f t="shared" si="33"/>
        <v>SH</v>
      </c>
      <c r="G162" s="86"/>
      <c r="H162" s="86"/>
      <c r="I162" s="86">
        <v>10</v>
      </c>
      <c r="J162" s="86">
        <v>9.5</v>
      </c>
      <c r="K162" s="86">
        <v>7</v>
      </c>
      <c r="L162" s="86">
        <v>7</v>
      </c>
      <c r="M162" s="86"/>
      <c r="N162" s="86"/>
      <c r="O162" s="86"/>
      <c r="P162" s="86"/>
      <c r="Q162" s="86"/>
      <c r="R162" s="86"/>
      <c r="S162" s="86"/>
      <c r="T162" s="86"/>
      <c r="U162" s="86"/>
      <c r="V162" s="86"/>
      <c r="W162" s="86"/>
      <c r="X162" s="86"/>
      <c r="Y162" s="86"/>
      <c r="Z162" s="86"/>
      <c r="AA162" s="86"/>
      <c r="AB162" s="86"/>
      <c r="AC162" s="86"/>
      <c r="AD162" s="86"/>
      <c r="AE162" s="86"/>
      <c r="AF162" s="86"/>
      <c r="AG162" s="86"/>
      <c r="AH162" s="86"/>
    </row>
    <row r="163" spans="1:34" x14ac:dyDescent="0.2">
      <c r="A163" s="87">
        <v>42552</v>
      </c>
      <c r="B163" s="86">
        <v>183</v>
      </c>
      <c r="C163" s="86" t="s">
        <v>1741</v>
      </c>
      <c r="D163" s="86" t="str">
        <f t="shared" si="32"/>
        <v>1</v>
      </c>
      <c r="E163" s="86" t="s">
        <v>1670</v>
      </c>
      <c r="F163" s="86" t="str">
        <f t="shared" si="33"/>
        <v>SH</v>
      </c>
      <c r="G163" s="86"/>
      <c r="H163" s="86"/>
      <c r="I163" s="86"/>
      <c r="J163" s="86"/>
      <c r="K163" s="86"/>
      <c r="L163" s="86"/>
      <c r="M163" s="86"/>
      <c r="N163" s="86"/>
      <c r="O163" s="86"/>
      <c r="P163" s="86"/>
      <c r="Q163" s="86"/>
      <c r="R163" s="86"/>
      <c r="S163" s="86"/>
      <c r="T163" s="86"/>
      <c r="U163" s="86"/>
      <c r="V163" s="86"/>
      <c r="W163" s="86"/>
      <c r="X163" s="86"/>
      <c r="Y163" s="86">
        <v>10</v>
      </c>
      <c r="Z163" s="86"/>
      <c r="AA163" s="86"/>
      <c r="AB163" s="86">
        <v>10</v>
      </c>
      <c r="AC163" s="86">
        <v>10</v>
      </c>
      <c r="AD163" s="86"/>
      <c r="AE163" s="86">
        <v>10</v>
      </c>
      <c r="AF163" s="86">
        <v>10</v>
      </c>
      <c r="AG163" s="86"/>
      <c r="AH163" s="86"/>
    </row>
    <row r="164" spans="1:34" x14ac:dyDescent="0.2">
      <c r="A164" s="87">
        <v>42557</v>
      </c>
      <c r="B164" s="86">
        <v>188</v>
      </c>
      <c r="C164" s="86" t="s">
        <v>1741</v>
      </c>
      <c r="D164" s="86" t="str">
        <f t="shared" si="32"/>
        <v>1</v>
      </c>
      <c r="E164" s="86" t="s">
        <v>1670</v>
      </c>
      <c r="F164" s="86" t="str">
        <f t="shared" si="33"/>
        <v>SH</v>
      </c>
      <c r="G164" s="86"/>
      <c r="H164" s="86"/>
      <c r="I164" s="86">
        <v>10</v>
      </c>
      <c r="J164" s="86">
        <v>9.5</v>
      </c>
      <c r="K164" s="86">
        <v>9.5</v>
      </c>
      <c r="L164" s="86">
        <v>9.5</v>
      </c>
      <c r="M164" s="86"/>
      <c r="N164" s="86"/>
      <c r="O164" s="86"/>
      <c r="P164" s="86"/>
      <c r="Q164" s="86"/>
      <c r="R164" s="86"/>
      <c r="S164" s="86">
        <v>0.49</v>
      </c>
      <c r="T164" s="86">
        <v>0.5</v>
      </c>
      <c r="U164" s="86">
        <f>AVERAGE(S164:T164)</f>
        <v>0.495</v>
      </c>
      <c r="V164" s="86">
        <v>0.49</v>
      </c>
      <c r="W164" s="86">
        <f>11.898*(U164^(3.3534))</f>
        <v>1.125545455203536</v>
      </c>
      <c r="X164" s="86">
        <f>11.898*(V164^(3.3534))</f>
        <v>1.0878712496986978</v>
      </c>
      <c r="Y164" s="86">
        <v>10</v>
      </c>
      <c r="Z164" s="86">
        <v>10</v>
      </c>
      <c r="AA164" s="86"/>
      <c r="AB164" s="86">
        <v>10</v>
      </c>
      <c r="AC164" s="86">
        <v>10</v>
      </c>
      <c r="AD164" s="86"/>
      <c r="AE164" s="86">
        <v>10</v>
      </c>
      <c r="AF164" s="86">
        <v>8</v>
      </c>
      <c r="AG164" s="86"/>
      <c r="AH164" s="86"/>
    </row>
    <row r="165" spans="1:34" x14ac:dyDescent="0.2">
      <c r="A165" s="87">
        <v>42563</v>
      </c>
      <c r="B165" s="86">
        <v>194</v>
      </c>
      <c r="C165" s="86" t="s">
        <v>1741</v>
      </c>
      <c r="D165" s="86" t="str">
        <f t="shared" si="32"/>
        <v>1</v>
      </c>
      <c r="E165" s="86" t="s">
        <v>1670</v>
      </c>
      <c r="F165" s="86" t="str">
        <f t="shared" si="33"/>
        <v>SH</v>
      </c>
      <c r="G165" s="86"/>
      <c r="H165" s="86"/>
      <c r="I165" s="86"/>
      <c r="J165" s="86"/>
      <c r="K165" s="86"/>
      <c r="L165" s="86"/>
      <c r="M165" s="86"/>
      <c r="N165" s="86"/>
      <c r="O165" s="86"/>
      <c r="P165" s="86"/>
      <c r="Q165" s="86"/>
      <c r="R165" s="86"/>
      <c r="S165" s="86"/>
      <c r="T165" s="86"/>
      <c r="U165" s="86"/>
      <c r="V165" s="86"/>
      <c r="W165" s="86"/>
      <c r="X165" s="86"/>
      <c r="Y165" s="86">
        <v>8</v>
      </c>
      <c r="Z165" s="86">
        <v>10</v>
      </c>
      <c r="AA165" s="86"/>
      <c r="AB165" s="86">
        <v>10</v>
      </c>
      <c r="AC165" s="86">
        <v>10</v>
      </c>
      <c r="AD165" s="86"/>
      <c r="AE165" s="86">
        <v>10</v>
      </c>
      <c r="AF165" s="86">
        <v>8</v>
      </c>
      <c r="AG165" s="86">
        <v>10</v>
      </c>
      <c r="AH165" s="86"/>
    </row>
    <row r="166" spans="1:34" x14ac:dyDescent="0.2">
      <c r="A166" s="87">
        <v>42567</v>
      </c>
      <c r="B166" s="86">
        <v>198</v>
      </c>
      <c r="C166" s="86" t="s">
        <v>1741</v>
      </c>
      <c r="D166" s="86" t="str">
        <f t="shared" si="32"/>
        <v>1</v>
      </c>
      <c r="E166" s="86" t="s">
        <v>1670</v>
      </c>
      <c r="F166" s="86" t="str">
        <f t="shared" si="33"/>
        <v>SH</v>
      </c>
      <c r="G166" s="86"/>
      <c r="H166" s="86"/>
      <c r="I166" s="86">
        <v>10</v>
      </c>
      <c r="J166" s="86">
        <v>9</v>
      </c>
      <c r="K166" s="86">
        <v>11</v>
      </c>
      <c r="L166" s="86">
        <v>11</v>
      </c>
      <c r="M166" s="86"/>
      <c r="N166" s="86"/>
      <c r="O166" s="86"/>
      <c r="P166" s="86"/>
      <c r="Q166" s="86"/>
      <c r="R166" s="86"/>
      <c r="S166" s="86">
        <v>0.49</v>
      </c>
      <c r="T166" s="86">
        <v>0.52</v>
      </c>
      <c r="U166" s="86">
        <f>AVERAGE(S166:T166)</f>
        <v>0.505</v>
      </c>
      <c r="V166" s="86">
        <v>0.51</v>
      </c>
      <c r="W166" s="86">
        <f>11.898*(U166^(3.3534))</f>
        <v>1.2036252002599823</v>
      </c>
      <c r="X166" s="86">
        <f>11.898*(V166^(3.3534))</f>
        <v>1.2440556074631184</v>
      </c>
      <c r="Y166" s="86">
        <v>7</v>
      </c>
      <c r="Z166" s="86">
        <v>9</v>
      </c>
      <c r="AA166" s="86"/>
      <c r="AB166" s="86">
        <v>8</v>
      </c>
      <c r="AC166" s="86">
        <v>8</v>
      </c>
      <c r="AD166" s="86"/>
      <c r="AE166" s="86">
        <v>9</v>
      </c>
      <c r="AF166" s="86">
        <v>9</v>
      </c>
      <c r="AG166" s="86">
        <v>7</v>
      </c>
      <c r="AH166" s="86"/>
    </row>
    <row r="167" spans="1:34" x14ac:dyDescent="0.2">
      <c r="A167" s="87">
        <v>42573</v>
      </c>
      <c r="B167" s="86">
        <v>204</v>
      </c>
      <c r="C167" s="86" t="s">
        <v>1741</v>
      </c>
      <c r="D167" s="86" t="str">
        <f t="shared" si="32"/>
        <v>1</v>
      </c>
      <c r="E167" s="86" t="s">
        <v>1670</v>
      </c>
      <c r="F167" s="86" t="str">
        <f t="shared" si="33"/>
        <v>SH</v>
      </c>
      <c r="G167" s="86"/>
      <c r="H167" s="86"/>
      <c r="I167" s="86">
        <v>10</v>
      </c>
      <c r="J167" s="86">
        <v>8.5</v>
      </c>
      <c r="K167" s="86">
        <v>11</v>
      </c>
      <c r="L167" s="86">
        <v>11</v>
      </c>
      <c r="M167" s="86"/>
      <c r="N167" s="86"/>
      <c r="O167" s="86"/>
      <c r="P167" s="86"/>
      <c r="Q167" s="86"/>
      <c r="R167" s="86"/>
      <c r="S167" s="86">
        <v>0.56000000000000005</v>
      </c>
      <c r="T167" s="86">
        <v>0.53</v>
      </c>
      <c r="U167" s="86">
        <f>AVERAGE(S167:T167)</f>
        <v>0.54500000000000004</v>
      </c>
      <c r="V167" s="86">
        <v>0.52</v>
      </c>
      <c r="W167" s="86">
        <f>11.898*(U167^(3.3534))</f>
        <v>1.5541967459091761</v>
      </c>
      <c r="X167" s="86">
        <f>11.898*(V167^(3.3534))</f>
        <v>1.3277599882279214</v>
      </c>
      <c r="Y167" s="86">
        <v>8</v>
      </c>
      <c r="Z167" s="86">
        <v>9</v>
      </c>
      <c r="AA167" s="86"/>
      <c r="AB167" s="86">
        <v>8</v>
      </c>
      <c r="AC167" s="86">
        <v>9</v>
      </c>
      <c r="AD167" s="86"/>
      <c r="AE167" s="86">
        <v>9</v>
      </c>
      <c r="AF167" s="86">
        <v>9</v>
      </c>
      <c r="AG167" s="86">
        <v>9</v>
      </c>
      <c r="AH167" s="86"/>
    </row>
    <row r="168" spans="1:34" x14ac:dyDescent="0.2">
      <c r="A168" s="87">
        <v>42578</v>
      </c>
      <c r="B168" s="86">
        <v>209</v>
      </c>
      <c r="C168" s="86" t="s">
        <v>1741</v>
      </c>
      <c r="D168" s="86" t="str">
        <f t="shared" si="32"/>
        <v>1</v>
      </c>
      <c r="E168" s="86" t="s">
        <v>1670</v>
      </c>
      <c r="F168" s="86" t="str">
        <f t="shared" si="33"/>
        <v>SH</v>
      </c>
      <c r="G168" s="86"/>
      <c r="H168" s="86"/>
      <c r="I168" s="86">
        <v>10</v>
      </c>
      <c r="J168" s="86">
        <v>7.5</v>
      </c>
      <c r="K168" s="86">
        <v>11</v>
      </c>
      <c r="L168" s="86">
        <v>11</v>
      </c>
      <c r="M168" s="86"/>
      <c r="N168" s="86"/>
      <c r="O168" s="86"/>
      <c r="P168" s="86"/>
      <c r="Q168" s="86"/>
      <c r="R168" s="86"/>
      <c r="S168" s="86"/>
      <c r="T168" s="86"/>
      <c r="U168" s="86"/>
      <c r="V168" s="86"/>
      <c r="W168" s="86"/>
      <c r="X168" s="86"/>
      <c r="Y168" s="86">
        <v>8</v>
      </c>
      <c r="Z168" s="86">
        <v>8</v>
      </c>
      <c r="AA168" s="86"/>
      <c r="AB168" s="86">
        <v>6</v>
      </c>
      <c r="AC168" s="86">
        <v>7</v>
      </c>
      <c r="AD168" s="86"/>
      <c r="AE168" s="86">
        <v>8</v>
      </c>
      <c r="AF168" s="86">
        <v>9</v>
      </c>
      <c r="AG168" s="86"/>
      <c r="AH168" s="86"/>
    </row>
    <row r="169" spans="1:34" x14ac:dyDescent="0.2">
      <c r="A169" s="87">
        <v>42587</v>
      </c>
      <c r="B169" s="86">
        <v>218</v>
      </c>
      <c r="C169" s="86" t="s">
        <v>1741</v>
      </c>
      <c r="D169" s="86" t="str">
        <f t="shared" si="32"/>
        <v>1</v>
      </c>
      <c r="E169" s="86" t="s">
        <v>1670</v>
      </c>
      <c r="F169" s="86" t="str">
        <f t="shared" si="33"/>
        <v>SH</v>
      </c>
      <c r="G169" s="86"/>
      <c r="H169" s="86"/>
      <c r="I169" s="86">
        <v>10</v>
      </c>
      <c r="J169" s="86">
        <v>7.5</v>
      </c>
      <c r="K169" s="86">
        <v>11</v>
      </c>
      <c r="L169" s="86">
        <v>11</v>
      </c>
      <c r="M169" s="86"/>
      <c r="N169" s="86"/>
      <c r="O169" s="86"/>
      <c r="P169" s="86"/>
      <c r="Q169" s="86"/>
      <c r="R169" s="86"/>
      <c r="S169" s="86">
        <v>0.5</v>
      </c>
      <c r="T169" s="86">
        <v>0.5</v>
      </c>
      <c r="U169" s="86">
        <f>AVERAGE(S169:T169)</f>
        <v>0.5</v>
      </c>
      <c r="V169" s="86">
        <v>0.48</v>
      </c>
      <c r="W169" s="86">
        <f t="shared" ref="W169:X171" si="38">11.898*(U169^(3.3534))</f>
        <v>1.1641259681057374</v>
      </c>
      <c r="X169" s="86">
        <f t="shared" si="38"/>
        <v>1.0151923348970988</v>
      </c>
      <c r="Y169" s="86">
        <v>7</v>
      </c>
      <c r="Z169" s="86">
        <v>8</v>
      </c>
      <c r="AA169" s="86"/>
      <c r="AB169" s="86">
        <v>6</v>
      </c>
      <c r="AC169" s="86">
        <v>5</v>
      </c>
      <c r="AD169" s="86"/>
      <c r="AE169" s="86">
        <v>8</v>
      </c>
      <c r="AF169" s="86">
        <v>7</v>
      </c>
      <c r="AG169" s="86"/>
      <c r="AH169" s="86"/>
    </row>
    <row r="170" spans="1:34" x14ac:dyDescent="0.2">
      <c r="A170" s="87">
        <v>42594</v>
      </c>
      <c r="B170" s="86">
        <v>225</v>
      </c>
      <c r="C170" s="86" t="s">
        <v>1741</v>
      </c>
      <c r="D170" s="86" t="str">
        <f t="shared" si="32"/>
        <v>1</v>
      </c>
      <c r="E170" s="86" t="s">
        <v>1670</v>
      </c>
      <c r="F170" s="86" t="str">
        <f t="shared" si="33"/>
        <v>SH</v>
      </c>
      <c r="G170" s="86"/>
      <c r="H170" s="86"/>
      <c r="I170" s="86">
        <v>10</v>
      </c>
      <c r="J170" s="86">
        <v>6</v>
      </c>
      <c r="K170" s="86">
        <v>11</v>
      </c>
      <c r="L170" s="86">
        <v>10</v>
      </c>
      <c r="M170" s="86"/>
      <c r="N170" s="86"/>
      <c r="O170" s="86"/>
      <c r="P170" s="86"/>
      <c r="Q170" s="86"/>
      <c r="R170" s="86"/>
      <c r="S170" s="86">
        <v>0.5</v>
      </c>
      <c r="T170" s="86">
        <v>0.48</v>
      </c>
      <c r="U170" s="86">
        <f>AVERAGE(S170:T170)</f>
        <v>0.49</v>
      </c>
      <c r="V170" s="86">
        <v>0.48</v>
      </c>
      <c r="W170" s="86">
        <f t="shared" si="38"/>
        <v>1.0878712496986978</v>
      </c>
      <c r="X170" s="86">
        <f t="shared" si="38"/>
        <v>1.0151923348970988</v>
      </c>
      <c r="Y170" s="86">
        <v>6</v>
      </c>
      <c r="Z170" s="86">
        <v>8</v>
      </c>
      <c r="AA170" s="86"/>
      <c r="AB170" s="86">
        <v>7</v>
      </c>
      <c r="AC170" s="86">
        <v>3</v>
      </c>
      <c r="AD170" s="86"/>
      <c r="AE170" s="86">
        <v>7</v>
      </c>
      <c r="AF170" s="86">
        <v>7</v>
      </c>
      <c r="AG170" s="86"/>
      <c r="AH170" s="86"/>
    </row>
    <row r="171" spans="1:34" x14ac:dyDescent="0.2">
      <c r="A171" s="87">
        <v>42600</v>
      </c>
      <c r="B171" s="86">
        <v>231</v>
      </c>
      <c r="C171" s="86" t="s">
        <v>1741</v>
      </c>
      <c r="D171" s="86" t="str">
        <f t="shared" si="32"/>
        <v>1</v>
      </c>
      <c r="E171" s="86" t="s">
        <v>1670</v>
      </c>
      <c r="F171" s="86" t="str">
        <f t="shared" si="33"/>
        <v>SH</v>
      </c>
      <c r="G171" s="86"/>
      <c r="H171" s="86"/>
      <c r="I171" s="86">
        <v>10</v>
      </c>
      <c r="J171" s="86">
        <v>5.5</v>
      </c>
      <c r="K171" s="86">
        <v>11</v>
      </c>
      <c r="L171" s="86">
        <v>8</v>
      </c>
      <c r="M171" s="86"/>
      <c r="N171" s="86"/>
      <c r="O171" s="86"/>
      <c r="P171" s="86"/>
      <c r="Q171" s="86"/>
      <c r="R171" s="86"/>
      <c r="S171" s="86">
        <v>0.48</v>
      </c>
      <c r="T171" s="86">
        <v>0.47</v>
      </c>
      <c r="U171" s="86">
        <f>AVERAGE(S171:T171)</f>
        <v>0.47499999999999998</v>
      </c>
      <c r="V171" s="86">
        <v>0.45</v>
      </c>
      <c r="W171" s="86">
        <f t="shared" si="38"/>
        <v>0.98016302420454926</v>
      </c>
      <c r="X171" s="86">
        <f t="shared" si="38"/>
        <v>0.81762998177960833</v>
      </c>
      <c r="Y171" s="86">
        <v>4</v>
      </c>
      <c r="Z171" s="86">
        <v>7</v>
      </c>
      <c r="AA171" s="86"/>
      <c r="AB171" s="86">
        <v>6</v>
      </c>
      <c r="AC171" s="86">
        <v>1</v>
      </c>
      <c r="AD171" s="86"/>
      <c r="AE171" s="86">
        <v>6</v>
      </c>
      <c r="AF171" s="86">
        <v>5</v>
      </c>
      <c r="AG171" s="86"/>
      <c r="AH171" s="86"/>
    </row>
    <row r="172" spans="1:34" x14ac:dyDescent="0.2">
      <c r="A172" s="87">
        <v>42538</v>
      </c>
      <c r="B172" s="86">
        <v>169</v>
      </c>
      <c r="C172" s="86" t="s">
        <v>1742</v>
      </c>
      <c r="D172" s="86" t="str">
        <f t="shared" si="32"/>
        <v>2</v>
      </c>
      <c r="E172" s="86" t="s">
        <v>1670</v>
      </c>
      <c r="F172" s="86" t="str">
        <f t="shared" si="33"/>
        <v>CL</v>
      </c>
      <c r="G172" s="86"/>
      <c r="H172" s="86"/>
      <c r="I172" s="86">
        <v>11.5</v>
      </c>
      <c r="J172" s="86">
        <v>11</v>
      </c>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row>
    <row r="173" spans="1:34" x14ac:dyDescent="0.2">
      <c r="A173" s="87">
        <v>42546</v>
      </c>
      <c r="B173" s="86">
        <v>177</v>
      </c>
      <c r="C173" s="86" t="s">
        <v>1742</v>
      </c>
      <c r="D173" s="86" t="str">
        <f t="shared" si="32"/>
        <v>2</v>
      </c>
      <c r="E173" s="86" t="s">
        <v>1670</v>
      </c>
      <c r="F173" s="86" t="str">
        <f t="shared" si="33"/>
        <v>CL</v>
      </c>
      <c r="G173" s="86"/>
      <c r="H173" s="86"/>
      <c r="I173" s="86">
        <v>11.5</v>
      </c>
      <c r="J173" s="86">
        <v>11</v>
      </c>
      <c r="K173" s="86">
        <v>2</v>
      </c>
      <c r="L173" s="86">
        <v>2</v>
      </c>
      <c r="M173" s="86"/>
      <c r="N173" s="86"/>
      <c r="O173" s="86"/>
      <c r="P173" s="86"/>
      <c r="Q173" s="86"/>
      <c r="R173" s="86"/>
      <c r="S173" s="86"/>
      <c r="T173" s="86"/>
      <c r="U173" s="86"/>
      <c r="V173" s="86"/>
      <c r="W173" s="86"/>
      <c r="X173" s="86"/>
      <c r="Y173" s="86"/>
      <c r="Z173" s="86"/>
      <c r="AA173" s="86"/>
      <c r="AB173" s="86"/>
      <c r="AC173" s="86"/>
      <c r="AD173" s="86"/>
      <c r="AE173" s="86"/>
      <c r="AF173" s="86"/>
      <c r="AG173" s="86"/>
      <c r="AH173" s="86"/>
    </row>
    <row r="174" spans="1:34" x14ac:dyDescent="0.2">
      <c r="A174" s="87">
        <v>42552</v>
      </c>
      <c r="B174" s="86">
        <v>183</v>
      </c>
      <c r="C174" s="86" t="s">
        <v>1742</v>
      </c>
      <c r="D174" s="86" t="str">
        <f t="shared" si="32"/>
        <v>2</v>
      </c>
      <c r="E174" s="86" t="s">
        <v>1670</v>
      </c>
      <c r="F174" s="86" t="str">
        <f t="shared" si="33"/>
        <v>CL</v>
      </c>
      <c r="G174" s="86"/>
      <c r="H174" s="86"/>
      <c r="I174" s="86"/>
      <c r="J174" s="86"/>
      <c r="K174" s="86"/>
      <c r="L174" s="86"/>
      <c r="M174" s="86"/>
      <c r="N174" s="86"/>
      <c r="O174" s="86"/>
      <c r="P174" s="86"/>
      <c r="Q174" s="86"/>
      <c r="R174" s="86"/>
      <c r="S174" s="86"/>
      <c r="T174" s="86"/>
      <c r="U174" s="86"/>
      <c r="V174" s="86"/>
      <c r="W174" s="86"/>
      <c r="X174" s="86"/>
      <c r="Y174" s="86">
        <v>10</v>
      </c>
      <c r="Z174" s="86">
        <v>10</v>
      </c>
      <c r="AA174" s="86"/>
      <c r="AB174" s="86">
        <v>10</v>
      </c>
      <c r="AC174" s="86">
        <v>10</v>
      </c>
      <c r="AD174" s="86"/>
      <c r="AE174" s="86">
        <v>10</v>
      </c>
      <c r="AF174" s="86"/>
      <c r="AG174" s="86"/>
      <c r="AH174" s="86"/>
    </row>
    <row r="175" spans="1:34" x14ac:dyDescent="0.2">
      <c r="A175" s="87">
        <v>42557</v>
      </c>
      <c r="B175" s="86">
        <v>188</v>
      </c>
      <c r="C175" s="86" t="s">
        <v>1742</v>
      </c>
      <c r="D175" s="86" t="str">
        <f t="shared" si="32"/>
        <v>2</v>
      </c>
      <c r="E175" s="86" t="s">
        <v>1670</v>
      </c>
      <c r="F175" s="86" t="str">
        <f t="shared" si="33"/>
        <v>CL</v>
      </c>
      <c r="G175" s="86"/>
      <c r="H175" s="86"/>
      <c r="I175" s="86">
        <v>11.5</v>
      </c>
      <c r="J175" s="86">
        <v>11</v>
      </c>
      <c r="K175" s="86">
        <v>4.5</v>
      </c>
      <c r="L175" s="86">
        <v>4.5</v>
      </c>
      <c r="M175" s="86"/>
      <c r="N175" s="86"/>
      <c r="O175" s="86"/>
      <c r="P175" s="86"/>
      <c r="Q175" s="86"/>
      <c r="R175" s="86"/>
      <c r="S175" s="86">
        <v>0.5</v>
      </c>
      <c r="T175" s="86">
        <v>0.5</v>
      </c>
      <c r="U175" s="86">
        <f>AVERAGE(S175:T175)</f>
        <v>0.5</v>
      </c>
      <c r="V175" s="86">
        <v>0.49</v>
      </c>
      <c r="W175" s="86">
        <f>11.898*(U175^(3.3534))</f>
        <v>1.1641259681057374</v>
      </c>
      <c r="X175" s="86">
        <f>11.898*(V175^(3.3534))</f>
        <v>1.0878712496986978</v>
      </c>
      <c r="Y175" s="86">
        <v>10</v>
      </c>
      <c r="Z175" s="86">
        <v>10</v>
      </c>
      <c r="AA175" s="86"/>
      <c r="AB175" s="86">
        <v>10</v>
      </c>
      <c r="AC175" s="86">
        <v>10</v>
      </c>
      <c r="AD175" s="86"/>
      <c r="AE175" s="86">
        <v>10</v>
      </c>
      <c r="AF175" s="86">
        <v>10</v>
      </c>
      <c r="AG175" s="86"/>
      <c r="AH175" s="86">
        <v>10</v>
      </c>
    </row>
    <row r="176" spans="1:34" x14ac:dyDescent="0.2">
      <c r="A176" s="87">
        <v>42563</v>
      </c>
      <c r="B176" s="86">
        <v>194</v>
      </c>
      <c r="C176" s="86" t="s">
        <v>1742</v>
      </c>
      <c r="D176" s="86" t="str">
        <f t="shared" si="32"/>
        <v>2</v>
      </c>
      <c r="E176" s="86" t="s">
        <v>1670</v>
      </c>
      <c r="F176" s="86" t="str">
        <f t="shared" si="33"/>
        <v>CL</v>
      </c>
      <c r="G176" s="86"/>
      <c r="H176" s="86"/>
      <c r="I176" s="86"/>
      <c r="J176" s="86"/>
      <c r="K176" s="86"/>
      <c r="L176" s="86"/>
      <c r="M176" s="86"/>
      <c r="N176" s="86"/>
      <c r="O176" s="86"/>
      <c r="P176" s="86"/>
      <c r="Q176" s="86"/>
      <c r="R176" s="86"/>
      <c r="S176" s="86"/>
      <c r="T176" s="86"/>
      <c r="U176" s="86"/>
      <c r="V176" s="86"/>
      <c r="W176" s="86"/>
      <c r="X176" s="86"/>
      <c r="Y176" s="86">
        <v>8</v>
      </c>
      <c r="Z176" s="86">
        <v>10</v>
      </c>
      <c r="AA176" s="86"/>
      <c r="AB176" s="86"/>
      <c r="AC176" s="86">
        <v>10</v>
      </c>
      <c r="AD176" s="86"/>
      <c r="AE176" s="86">
        <v>10</v>
      </c>
      <c r="AF176" s="86">
        <v>9</v>
      </c>
      <c r="AG176" s="86">
        <v>10</v>
      </c>
      <c r="AH176" s="86">
        <v>10</v>
      </c>
    </row>
    <row r="177" spans="1:34" x14ac:dyDescent="0.2">
      <c r="A177" s="87">
        <v>42567</v>
      </c>
      <c r="B177" s="86">
        <v>198</v>
      </c>
      <c r="C177" s="86" t="s">
        <v>1742</v>
      </c>
      <c r="D177" s="86" t="str">
        <f t="shared" si="32"/>
        <v>2</v>
      </c>
      <c r="E177" s="86" t="s">
        <v>1670</v>
      </c>
      <c r="F177" s="86" t="str">
        <f t="shared" si="33"/>
        <v>CL</v>
      </c>
      <c r="G177" s="86"/>
      <c r="H177" s="86"/>
      <c r="I177" s="86">
        <v>11.5</v>
      </c>
      <c r="J177" s="86">
        <v>11</v>
      </c>
      <c r="K177" s="86">
        <v>7</v>
      </c>
      <c r="L177" s="86">
        <v>7</v>
      </c>
      <c r="M177" s="86"/>
      <c r="N177" s="86"/>
      <c r="O177" s="86"/>
      <c r="P177" s="86"/>
      <c r="Q177" s="86"/>
      <c r="R177" s="86"/>
      <c r="S177" s="86">
        <v>0.55000000000000004</v>
      </c>
      <c r="T177" s="86">
        <v>0.52</v>
      </c>
      <c r="U177" s="86">
        <f>AVERAGE(S177:T177)</f>
        <v>0.53500000000000003</v>
      </c>
      <c r="V177" s="86">
        <v>0.53</v>
      </c>
      <c r="W177" s="86">
        <f>11.898*(U177^(3.3534))</f>
        <v>1.4606142629224268</v>
      </c>
      <c r="X177" s="86">
        <f>11.898*(V177^(3.3534))</f>
        <v>1.4153396250219665</v>
      </c>
      <c r="Y177" s="86">
        <v>8</v>
      </c>
      <c r="Z177" s="86">
        <v>9</v>
      </c>
      <c r="AA177" s="86"/>
      <c r="AB177" s="86">
        <v>8</v>
      </c>
      <c r="AC177" s="86">
        <v>9</v>
      </c>
      <c r="AD177" s="86"/>
      <c r="AE177" s="86">
        <v>8</v>
      </c>
      <c r="AF177" s="86">
        <v>9</v>
      </c>
      <c r="AG177" s="86">
        <v>8</v>
      </c>
      <c r="AH177" s="86"/>
    </row>
    <row r="178" spans="1:34" x14ac:dyDescent="0.2">
      <c r="A178" s="87">
        <v>42573</v>
      </c>
      <c r="B178" s="86">
        <v>204</v>
      </c>
      <c r="C178" s="86" t="s">
        <v>1742</v>
      </c>
      <c r="D178" s="86" t="str">
        <f t="shared" si="32"/>
        <v>2</v>
      </c>
      <c r="E178" s="86" t="s">
        <v>1670</v>
      </c>
      <c r="F178" s="86" t="str">
        <f t="shared" si="33"/>
        <v>CL</v>
      </c>
      <c r="G178" s="86"/>
      <c r="H178" s="86"/>
      <c r="I178" s="86">
        <v>11.5</v>
      </c>
      <c r="J178" s="86">
        <v>10.5</v>
      </c>
      <c r="K178" s="86">
        <v>7</v>
      </c>
      <c r="L178" s="86">
        <v>7</v>
      </c>
      <c r="M178" s="86"/>
      <c r="N178" s="86"/>
      <c r="O178" s="86"/>
      <c r="P178" s="86"/>
      <c r="Q178" s="86"/>
      <c r="R178" s="86"/>
      <c r="S178" s="86">
        <v>0.55000000000000004</v>
      </c>
      <c r="T178" s="86">
        <v>0.55000000000000004</v>
      </c>
      <c r="U178" s="86">
        <f>AVERAGE(S178:T178)</f>
        <v>0.55000000000000004</v>
      </c>
      <c r="V178" s="86">
        <v>0.48</v>
      </c>
      <c r="W178" s="86">
        <f>11.898*(U178^(3.3534))</f>
        <v>1.6025301443006683</v>
      </c>
      <c r="X178" s="86">
        <f>11.898*(V178^(3.3534))</f>
        <v>1.0151923348970988</v>
      </c>
      <c r="Y178" s="86">
        <v>9</v>
      </c>
      <c r="Z178" s="86">
        <v>9</v>
      </c>
      <c r="AA178" s="86"/>
      <c r="AB178" s="86">
        <v>8</v>
      </c>
      <c r="AC178" s="86">
        <v>9</v>
      </c>
      <c r="AD178" s="86">
        <v>9</v>
      </c>
      <c r="AE178" s="86">
        <v>9</v>
      </c>
      <c r="AF178" s="86">
        <v>8</v>
      </c>
      <c r="AG178" s="86">
        <v>7</v>
      </c>
      <c r="AH178" s="86">
        <v>8</v>
      </c>
    </row>
    <row r="179" spans="1:34" x14ac:dyDescent="0.2">
      <c r="A179" s="87">
        <v>42578</v>
      </c>
      <c r="B179" s="86">
        <v>209</v>
      </c>
      <c r="C179" s="86" t="s">
        <v>1742</v>
      </c>
      <c r="D179" s="86" t="str">
        <f t="shared" si="32"/>
        <v>2</v>
      </c>
      <c r="E179" s="86" t="s">
        <v>1670</v>
      </c>
      <c r="F179" s="86" t="str">
        <f t="shared" si="33"/>
        <v>CL</v>
      </c>
      <c r="G179" s="86"/>
      <c r="H179" s="86"/>
      <c r="I179" s="86">
        <v>11.5</v>
      </c>
      <c r="J179" s="86">
        <v>10.5</v>
      </c>
      <c r="K179" s="86">
        <v>7</v>
      </c>
      <c r="L179" s="86">
        <v>7</v>
      </c>
      <c r="M179" s="86"/>
      <c r="N179" s="86"/>
      <c r="O179" s="86"/>
      <c r="P179" s="86"/>
      <c r="Q179" s="86"/>
      <c r="R179" s="86"/>
      <c r="S179" s="86"/>
      <c r="T179" s="86"/>
      <c r="U179" s="86"/>
      <c r="V179" s="86"/>
      <c r="W179" s="86"/>
      <c r="X179" s="86"/>
      <c r="Y179" s="86">
        <v>9</v>
      </c>
      <c r="Z179" s="86">
        <v>9</v>
      </c>
      <c r="AA179" s="86"/>
      <c r="AB179" s="86">
        <v>7</v>
      </c>
      <c r="AC179" s="86">
        <v>8</v>
      </c>
      <c r="AD179" s="86"/>
      <c r="AE179" s="86">
        <v>8</v>
      </c>
      <c r="AF179" s="86">
        <v>9</v>
      </c>
      <c r="AG179" s="86">
        <v>7</v>
      </c>
      <c r="AH179" s="86">
        <v>8</v>
      </c>
    </row>
    <row r="180" spans="1:34" x14ac:dyDescent="0.2">
      <c r="A180" s="87">
        <v>42587</v>
      </c>
      <c r="B180" s="86">
        <v>218</v>
      </c>
      <c r="C180" s="86" t="s">
        <v>1742</v>
      </c>
      <c r="D180" s="86" t="str">
        <f t="shared" si="32"/>
        <v>2</v>
      </c>
      <c r="E180" s="86" t="s">
        <v>1670</v>
      </c>
      <c r="F180" s="86" t="str">
        <f t="shared" si="33"/>
        <v>CL</v>
      </c>
      <c r="G180" s="86"/>
      <c r="H180" s="86"/>
      <c r="I180" s="86">
        <v>11.5</v>
      </c>
      <c r="J180" s="86">
        <v>10</v>
      </c>
      <c r="K180" s="86">
        <v>8</v>
      </c>
      <c r="L180" s="86">
        <v>8</v>
      </c>
      <c r="M180" s="86"/>
      <c r="N180" s="86"/>
      <c r="O180" s="86"/>
      <c r="P180" s="86"/>
      <c r="Q180" s="86"/>
      <c r="R180" s="86"/>
      <c r="S180" s="86">
        <v>0.54</v>
      </c>
      <c r="T180" s="86">
        <v>0.52</v>
      </c>
      <c r="U180" s="86">
        <f>AVERAGE(S180:T180)</f>
        <v>0.53</v>
      </c>
      <c r="V180" s="86">
        <v>0.48</v>
      </c>
      <c r="W180" s="86">
        <f t="shared" ref="W180:X182" si="39">11.898*(U180^(3.3534))</f>
        <v>1.4153396250219665</v>
      </c>
      <c r="X180" s="86">
        <f t="shared" si="39"/>
        <v>1.0151923348970988</v>
      </c>
      <c r="Y180" s="86">
        <v>8</v>
      </c>
      <c r="Z180" s="86">
        <v>8</v>
      </c>
      <c r="AA180" s="86"/>
      <c r="AB180" s="86">
        <v>7</v>
      </c>
      <c r="AC180" s="86">
        <v>8</v>
      </c>
      <c r="AD180" s="86"/>
      <c r="AE180" s="86">
        <v>9</v>
      </c>
      <c r="AF180" s="86">
        <v>5</v>
      </c>
      <c r="AG180" s="86">
        <v>7</v>
      </c>
      <c r="AH180" s="86"/>
    </row>
    <row r="181" spans="1:34" x14ac:dyDescent="0.2">
      <c r="A181" s="87">
        <v>42594</v>
      </c>
      <c r="B181" s="86">
        <v>225</v>
      </c>
      <c r="C181" s="86" t="s">
        <v>1742</v>
      </c>
      <c r="D181" s="86" t="str">
        <f t="shared" si="32"/>
        <v>2</v>
      </c>
      <c r="E181" s="86" t="s">
        <v>1670</v>
      </c>
      <c r="F181" s="86" t="str">
        <f t="shared" si="33"/>
        <v>CL</v>
      </c>
      <c r="G181" s="86"/>
      <c r="H181" s="86"/>
      <c r="I181" s="86">
        <v>11.5</v>
      </c>
      <c r="J181" s="86">
        <v>10</v>
      </c>
      <c r="K181" s="86">
        <v>9</v>
      </c>
      <c r="L181" s="86">
        <v>9</v>
      </c>
      <c r="M181" s="86"/>
      <c r="N181" s="86"/>
      <c r="O181" s="86"/>
      <c r="P181" s="86"/>
      <c r="Q181" s="86"/>
      <c r="R181" s="86"/>
      <c r="S181" s="86">
        <v>0.52</v>
      </c>
      <c r="T181" s="86">
        <v>0.53</v>
      </c>
      <c r="U181" s="86">
        <f>AVERAGE(S181:T181)</f>
        <v>0.52500000000000002</v>
      </c>
      <c r="V181" s="86">
        <v>0.49</v>
      </c>
      <c r="W181" s="86">
        <f t="shared" si="39"/>
        <v>1.3710590905803748</v>
      </c>
      <c r="X181" s="86">
        <f t="shared" si="39"/>
        <v>1.0878712496986978</v>
      </c>
      <c r="Y181" s="86">
        <v>7</v>
      </c>
      <c r="Z181" s="86">
        <v>8</v>
      </c>
      <c r="AA181" s="86"/>
      <c r="AB181" s="86">
        <v>7</v>
      </c>
      <c r="AC181" s="86">
        <v>6</v>
      </c>
      <c r="AD181" s="86"/>
      <c r="AE181" s="86">
        <v>8</v>
      </c>
      <c r="AF181" s="86">
        <v>4</v>
      </c>
      <c r="AG181" s="86">
        <v>7</v>
      </c>
      <c r="AH181" s="86"/>
    </row>
    <row r="182" spans="1:34" x14ac:dyDescent="0.2">
      <c r="A182" s="87">
        <v>42600</v>
      </c>
      <c r="B182" s="86">
        <v>231</v>
      </c>
      <c r="C182" s="86" t="s">
        <v>1742</v>
      </c>
      <c r="D182" s="86" t="str">
        <f t="shared" si="32"/>
        <v>2</v>
      </c>
      <c r="E182" s="86" t="s">
        <v>1670</v>
      </c>
      <c r="F182" s="86" t="str">
        <f t="shared" si="33"/>
        <v>CL</v>
      </c>
      <c r="G182" s="86"/>
      <c r="H182" s="86"/>
      <c r="I182" s="86">
        <v>11.5</v>
      </c>
      <c r="J182" s="86">
        <v>10</v>
      </c>
      <c r="K182" s="86">
        <v>9</v>
      </c>
      <c r="L182" s="86">
        <v>9</v>
      </c>
      <c r="M182" s="86"/>
      <c r="N182" s="86"/>
      <c r="O182" s="86"/>
      <c r="P182" s="86"/>
      <c r="Q182" s="86"/>
      <c r="R182" s="86"/>
      <c r="S182" s="86">
        <v>0.47</v>
      </c>
      <c r="T182" s="86">
        <v>0.46</v>
      </c>
      <c r="U182" s="86">
        <f>AVERAGE(S182:T182)</f>
        <v>0.46499999999999997</v>
      </c>
      <c r="V182" s="86">
        <v>0.45</v>
      </c>
      <c r="W182" s="86">
        <f t="shared" si="39"/>
        <v>0.91266353068140194</v>
      </c>
      <c r="X182" s="86">
        <f t="shared" si="39"/>
        <v>0.81762998177960833</v>
      </c>
      <c r="Y182" s="86">
        <v>5</v>
      </c>
      <c r="Z182" s="86">
        <v>7</v>
      </c>
      <c r="AA182" s="86"/>
      <c r="AB182" s="86">
        <v>6</v>
      </c>
      <c r="AC182" s="86">
        <v>1</v>
      </c>
      <c r="AD182" s="86"/>
      <c r="AE182" s="86">
        <v>6</v>
      </c>
      <c r="AF182" s="86">
        <v>0</v>
      </c>
      <c r="AG182" s="86">
        <v>5</v>
      </c>
      <c r="AH182" s="86"/>
    </row>
    <row r="183" spans="1:34" x14ac:dyDescent="0.2">
      <c r="A183" s="87">
        <v>42538</v>
      </c>
      <c r="B183" s="86">
        <v>169</v>
      </c>
      <c r="C183" s="86" t="s">
        <v>1743</v>
      </c>
      <c r="D183" s="86" t="str">
        <f t="shared" si="32"/>
        <v>2</v>
      </c>
      <c r="E183" s="86" t="s">
        <v>1670</v>
      </c>
      <c r="F183" s="86" t="str">
        <f t="shared" si="33"/>
        <v>CT</v>
      </c>
      <c r="G183" s="86"/>
      <c r="H183" s="86"/>
      <c r="I183" s="86">
        <v>7.5</v>
      </c>
      <c r="J183" s="86">
        <v>7.5</v>
      </c>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row>
    <row r="184" spans="1:34" x14ac:dyDescent="0.2">
      <c r="A184" s="87">
        <v>42546</v>
      </c>
      <c r="B184" s="86">
        <v>177</v>
      </c>
      <c r="C184" s="86" t="s">
        <v>1743</v>
      </c>
      <c r="D184" s="86" t="str">
        <f t="shared" si="32"/>
        <v>2</v>
      </c>
      <c r="E184" s="86" t="s">
        <v>1670</v>
      </c>
      <c r="F184" s="86" t="str">
        <f t="shared" si="33"/>
        <v>CT</v>
      </c>
      <c r="G184" s="86"/>
      <c r="H184" s="86"/>
      <c r="I184" s="86">
        <v>9</v>
      </c>
      <c r="J184" s="86">
        <v>9</v>
      </c>
      <c r="K184" s="86">
        <v>1.5</v>
      </c>
      <c r="L184" s="86">
        <v>1.5</v>
      </c>
      <c r="M184" s="86"/>
      <c r="N184" s="86"/>
      <c r="O184" s="86"/>
      <c r="P184" s="86"/>
      <c r="Q184" s="86"/>
      <c r="R184" s="86"/>
      <c r="S184" s="86"/>
      <c r="T184" s="86"/>
      <c r="U184" s="86"/>
      <c r="V184" s="86"/>
      <c r="W184" s="86"/>
      <c r="X184" s="86"/>
      <c r="Y184" s="86"/>
      <c r="Z184" s="86"/>
      <c r="AA184" s="86"/>
      <c r="AB184" s="86"/>
      <c r="AC184" s="86"/>
      <c r="AD184" s="86"/>
      <c r="AE184" s="86"/>
      <c r="AF184" s="86"/>
      <c r="AG184" s="86"/>
      <c r="AH184" s="86"/>
    </row>
    <row r="185" spans="1:34" x14ac:dyDescent="0.2">
      <c r="A185" s="87">
        <v>42552</v>
      </c>
      <c r="B185" s="86">
        <v>183</v>
      </c>
      <c r="C185" s="86" t="s">
        <v>1743</v>
      </c>
      <c r="D185" s="86" t="str">
        <f t="shared" si="32"/>
        <v>2</v>
      </c>
      <c r="E185" s="86" t="s">
        <v>1670</v>
      </c>
      <c r="F185" s="86" t="str">
        <f t="shared" si="33"/>
        <v>CT</v>
      </c>
      <c r="G185" s="86"/>
      <c r="H185" s="86"/>
      <c r="I185" s="86"/>
      <c r="J185" s="86"/>
      <c r="K185" s="86"/>
      <c r="L185" s="86"/>
      <c r="M185" s="86"/>
      <c r="N185" s="86"/>
      <c r="O185" s="86"/>
      <c r="P185" s="86"/>
      <c r="Q185" s="86"/>
      <c r="R185" s="86"/>
      <c r="S185" s="86"/>
      <c r="T185" s="86"/>
      <c r="U185" s="86"/>
      <c r="V185" s="86"/>
      <c r="W185" s="86"/>
      <c r="X185" s="86"/>
      <c r="Y185" s="86"/>
      <c r="Z185" s="86"/>
      <c r="AA185" s="86"/>
      <c r="AB185" s="86">
        <v>10</v>
      </c>
      <c r="AC185" s="86">
        <v>10</v>
      </c>
      <c r="AD185" s="86"/>
      <c r="AE185" s="86">
        <v>10</v>
      </c>
      <c r="AF185" s="86">
        <v>10</v>
      </c>
      <c r="AG185" s="86"/>
      <c r="AH185" s="86"/>
    </row>
    <row r="186" spans="1:34" x14ac:dyDescent="0.2">
      <c r="A186" s="87">
        <v>42557</v>
      </c>
      <c r="B186" s="86">
        <v>188</v>
      </c>
      <c r="C186" s="86" t="s">
        <v>1743</v>
      </c>
      <c r="D186" s="86" t="str">
        <f t="shared" si="32"/>
        <v>2</v>
      </c>
      <c r="E186" s="86" t="s">
        <v>1670</v>
      </c>
      <c r="F186" s="86" t="str">
        <f t="shared" si="33"/>
        <v>CT</v>
      </c>
      <c r="G186" s="86"/>
      <c r="H186" s="86"/>
      <c r="I186" s="86">
        <v>9.5</v>
      </c>
      <c r="J186" s="86">
        <v>9.5</v>
      </c>
      <c r="K186" s="86">
        <v>5</v>
      </c>
      <c r="L186" s="86">
        <v>5</v>
      </c>
      <c r="M186" s="86"/>
      <c r="N186" s="86"/>
      <c r="O186" s="86"/>
      <c r="P186" s="86"/>
      <c r="Q186" s="86"/>
      <c r="R186" s="86"/>
      <c r="S186" s="86">
        <v>0.46</v>
      </c>
      <c r="T186" s="86">
        <v>0.49</v>
      </c>
      <c r="U186" s="86">
        <f>AVERAGE(S186:T186)</f>
        <v>0.47499999999999998</v>
      </c>
      <c r="V186" s="86">
        <v>0.49</v>
      </c>
      <c r="W186" s="86">
        <f>11.898*(U186^(3.3534))</f>
        <v>0.98016302420454926</v>
      </c>
      <c r="X186" s="86">
        <f>11.898*(V186^(3.3534))</f>
        <v>1.0878712496986978</v>
      </c>
      <c r="Y186" s="86"/>
      <c r="Z186" s="86">
        <v>10</v>
      </c>
      <c r="AA186" s="86"/>
      <c r="AB186" s="86">
        <v>10</v>
      </c>
      <c r="AC186" s="86">
        <v>10</v>
      </c>
      <c r="AD186" s="86"/>
      <c r="AE186" s="86">
        <v>10</v>
      </c>
      <c r="AF186" s="86">
        <v>10</v>
      </c>
      <c r="AG186" s="86"/>
      <c r="AH186" s="86"/>
    </row>
    <row r="187" spans="1:34" x14ac:dyDescent="0.2">
      <c r="A187" s="87">
        <v>42563</v>
      </c>
      <c r="B187" s="86">
        <v>194</v>
      </c>
      <c r="C187" s="86" t="s">
        <v>1743</v>
      </c>
      <c r="D187" s="86" t="str">
        <f t="shared" si="32"/>
        <v>2</v>
      </c>
      <c r="E187" s="86" t="s">
        <v>1670</v>
      </c>
      <c r="F187" s="86" t="str">
        <f t="shared" si="33"/>
        <v>CT</v>
      </c>
      <c r="G187" s="86"/>
      <c r="H187" s="86"/>
      <c r="I187" s="86"/>
      <c r="J187" s="86"/>
      <c r="K187" s="86"/>
      <c r="L187" s="86"/>
      <c r="M187" s="86"/>
      <c r="N187" s="86"/>
      <c r="O187" s="86"/>
      <c r="P187" s="86"/>
      <c r="Q187" s="86"/>
      <c r="R187" s="86"/>
      <c r="S187" s="86"/>
      <c r="T187" s="86"/>
      <c r="U187" s="86"/>
      <c r="V187" s="86"/>
      <c r="W187" s="86"/>
      <c r="X187" s="86"/>
      <c r="Y187" s="86">
        <v>7</v>
      </c>
      <c r="Z187" s="86">
        <v>10</v>
      </c>
      <c r="AA187" s="86"/>
      <c r="AB187" s="86">
        <v>10</v>
      </c>
      <c r="AC187" s="86">
        <v>10</v>
      </c>
      <c r="AD187" s="86"/>
      <c r="AE187" s="86">
        <v>10</v>
      </c>
      <c r="AF187" s="86">
        <v>10</v>
      </c>
      <c r="AG187" s="86"/>
      <c r="AH187" s="86">
        <v>10</v>
      </c>
    </row>
    <row r="188" spans="1:34" x14ac:dyDescent="0.2">
      <c r="A188" s="87">
        <v>42567</v>
      </c>
      <c r="B188" s="86">
        <v>198</v>
      </c>
      <c r="C188" s="86" t="s">
        <v>1743</v>
      </c>
      <c r="D188" s="86" t="str">
        <f t="shared" si="32"/>
        <v>2</v>
      </c>
      <c r="E188" s="86" t="s">
        <v>1670</v>
      </c>
      <c r="F188" s="86" t="str">
        <f t="shared" si="33"/>
        <v>CT</v>
      </c>
      <c r="G188" s="86"/>
      <c r="H188" s="86"/>
      <c r="I188" s="86">
        <v>9.5</v>
      </c>
      <c r="J188" s="86">
        <v>9.5</v>
      </c>
      <c r="K188" s="86">
        <v>8</v>
      </c>
      <c r="L188" s="86">
        <v>8</v>
      </c>
      <c r="M188" s="86"/>
      <c r="N188" s="86"/>
      <c r="O188" s="86"/>
      <c r="P188" s="86"/>
      <c r="Q188" s="86"/>
      <c r="R188" s="86"/>
      <c r="S188" s="86">
        <v>0.46</v>
      </c>
      <c r="T188" s="86">
        <v>0.48</v>
      </c>
      <c r="U188" s="86">
        <f>AVERAGE(S188:T188)</f>
        <v>0.47</v>
      </c>
      <c r="V188" s="86">
        <v>0.5</v>
      </c>
      <c r="W188" s="86">
        <f>11.898*(U188^(3.3534))</f>
        <v>0.94599081871535851</v>
      </c>
      <c r="X188" s="86">
        <f>11.898*(V188^(3.3534))</f>
        <v>1.1641259681057374</v>
      </c>
      <c r="Y188" s="86">
        <v>7</v>
      </c>
      <c r="Z188" s="86">
        <v>9</v>
      </c>
      <c r="AA188" s="86"/>
      <c r="AB188" s="86">
        <v>8</v>
      </c>
      <c r="AC188" s="86">
        <v>9</v>
      </c>
      <c r="AD188" s="86"/>
      <c r="AE188" s="86">
        <v>9</v>
      </c>
      <c r="AF188" s="86">
        <v>9</v>
      </c>
      <c r="AG188" s="86"/>
      <c r="AH188" s="86"/>
    </row>
    <row r="189" spans="1:34" x14ac:dyDescent="0.2">
      <c r="A189" s="87">
        <v>42573</v>
      </c>
      <c r="B189" s="86">
        <v>204</v>
      </c>
      <c r="C189" s="86" t="s">
        <v>1743</v>
      </c>
      <c r="D189" s="86" t="str">
        <f t="shared" si="32"/>
        <v>2</v>
      </c>
      <c r="E189" s="86" t="s">
        <v>1670</v>
      </c>
      <c r="F189" s="86" t="str">
        <f t="shared" si="33"/>
        <v>CT</v>
      </c>
      <c r="G189" s="86"/>
      <c r="H189" s="86"/>
      <c r="I189" s="86">
        <v>10</v>
      </c>
      <c r="J189" s="86">
        <v>9.5</v>
      </c>
      <c r="K189" s="86">
        <v>9</v>
      </c>
      <c r="L189" s="86">
        <v>9</v>
      </c>
      <c r="M189" s="86"/>
      <c r="N189" s="86"/>
      <c r="O189" s="86"/>
      <c r="P189" s="86"/>
      <c r="Q189" s="86"/>
      <c r="R189" s="86"/>
      <c r="S189" s="86">
        <v>0.45</v>
      </c>
      <c r="T189" s="86">
        <v>0.51</v>
      </c>
      <c r="U189" s="86">
        <f>AVERAGE(S189:T189)</f>
        <v>0.48</v>
      </c>
      <c r="V189" s="86">
        <v>0.54</v>
      </c>
      <c r="W189" s="86">
        <f>11.898*(U189^(3.3534))</f>
        <v>1.0151923348970988</v>
      </c>
      <c r="X189" s="86">
        <f>11.898*(V189^(3.3534))</f>
        <v>1.506895717968777</v>
      </c>
      <c r="Y189" s="86">
        <v>8</v>
      </c>
      <c r="Z189" s="86">
        <v>8</v>
      </c>
      <c r="AA189" s="86"/>
      <c r="AB189" s="86">
        <v>8</v>
      </c>
      <c r="AC189" s="86">
        <v>9</v>
      </c>
      <c r="AD189" s="86"/>
      <c r="AE189" s="86">
        <v>9</v>
      </c>
      <c r="AF189" s="86">
        <v>7</v>
      </c>
      <c r="AG189" s="86"/>
      <c r="AH189" s="86">
        <v>9</v>
      </c>
    </row>
    <row r="190" spans="1:34" x14ac:dyDescent="0.2">
      <c r="A190" s="87">
        <v>42578</v>
      </c>
      <c r="B190" s="86">
        <v>209</v>
      </c>
      <c r="C190" s="86" t="s">
        <v>1743</v>
      </c>
      <c r="D190" s="86" t="str">
        <f t="shared" si="32"/>
        <v>2</v>
      </c>
      <c r="E190" s="86" t="s">
        <v>1670</v>
      </c>
      <c r="F190" s="86" t="str">
        <f t="shared" si="33"/>
        <v>CT</v>
      </c>
      <c r="G190" s="86"/>
      <c r="H190" s="86"/>
      <c r="I190" s="86">
        <v>10</v>
      </c>
      <c r="J190" s="86">
        <v>9.5</v>
      </c>
      <c r="K190" s="86">
        <v>9.5</v>
      </c>
      <c r="L190" s="86">
        <v>9.5</v>
      </c>
      <c r="M190" s="86"/>
      <c r="N190" s="86"/>
      <c r="O190" s="86"/>
      <c r="P190" s="86"/>
      <c r="Q190" s="86"/>
      <c r="R190" s="86"/>
      <c r="S190" s="86"/>
      <c r="T190" s="86"/>
      <c r="U190" s="86"/>
      <c r="V190" s="86"/>
      <c r="W190" s="86"/>
      <c r="X190" s="86"/>
      <c r="Y190" s="86">
        <v>7</v>
      </c>
      <c r="Z190" s="86">
        <v>8</v>
      </c>
      <c r="AA190" s="86"/>
      <c r="AB190" s="86">
        <v>7</v>
      </c>
      <c r="AC190" s="86">
        <v>7</v>
      </c>
      <c r="AD190" s="86"/>
      <c r="AE190" s="86">
        <v>9</v>
      </c>
      <c r="AF190" s="86">
        <v>8</v>
      </c>
      <c r="AG190" s="86"/>
      <c r="AH190" s="86">
        <v>8</v>
      </c>
    </row>
    <row r="191" spans="1:34" x14ac:dyDescent="0.2">
      <c r="A191" s="87">
        <v>42587</v>
      </c>
      <c r="B191" s="86">
        <v>218</v>
      </c>
      <c r="C191" s="86" t="s">
        <v>1743</v>
      </c>
      <c r="D191" s="86" t="str">
        <f t="shared" si="32"/>
        <v>2</v>
      </c>
      <c r="E191" s="86" t="s">
        <v>1670</v>
      </c>
      <c r="F191" s="86" t="str">
        <f t="shared" si="33"/>
        <v>CT</v>
      </c>
      <c r="G191" s="86"/>
      <c r="H191" s="86"/>
      <c r="I191" s="86">
        <v>10</v>
      </c>
      <c r="J191" s="86">
        <v>9.5</v>
      </c>
      <c r="K191" s="86">
        <v>10</v>
      </c>
      <c r="L191" s="86">
        <v>10</v>
      </c>
      <c r="M191" s="86"/>
      <c r="N191" s="86"/>
      <c r="O191" s="86"/>
      <c r="P191" s="86"/>
      <c r="Q191" s="86"/>
      <c r="R191" s="86"/>
      <c r="S191" s="86">
        <v>0.5</v>
      </c>
      <c r="T191" s="86">
        <v>0.44</v>
      </c>
      <c r="U191" s="86">
        <f>AVERAGE(S191:T191)</f>
        <v>0.47</v>
      </c>
      <c r="V191" s="86">
        <v>0.5</v>
      </c>
      <c r="W191" s="86">
        <f t="shared" ref="W191:X193" si="40">11.898*(U191^(3.3534))</f>
        <v>0.94599081871535851</v>
      </c>
      <c r="X191" s="86">
        <f t="shared" si="40"/>
        <v>1.1641259681057374</v>
      </c>
      <c r="Y191" s="86">
        <v>8</v>
      </c>
      <c r="Z191" s="86">
        <v>8</v>
      </c>
      <c r="AA191" s="86"/>
      <c r="AB191" s="86">
        <v>6</v>
      </c>
      <c r="AC191" s="86">
        <v>8</v>
      </c>
      <c r="AD191" s="86"/>
      <c r="AE191" s="86">
        <v>9</v>
      </c>
      <c r="AF191" s="86">
        <v>7</v>
      </c>
      <c r="AG191" s="86"/>
      <c r="AH191" s="86">
        <v>8</v>
      </c>
    </row>
    <row r="192" spans="1:34" x14ac:dyDescent="0.2">
      <c r="A192" s="87">
        <v>42594</v>
      </c>
      <c r="B192" s="86">
        <v>225</v>
      </c>
      <c r="C192" s="86" t="s">
        <v>1743</v>
      </c>
      <c r="D192" s="86" t="str">
        <f t="shared" si="32"/>
        <v>2</v>
      </c>
      <c r="E192" s="86" t="s">
        <v>1670</v>
      </c>
      <c r="F192" s="86" t="str">
        <f t="shared" si="33"/>
        <v>CT</v>
      </c>
      <c r="G192" s="86"/>
      <c r="H192" s="86"/>
      <c r="I192" s="86">
        <v>10</v>
      </c>
      <c r="J192" s="86">
        <v>9.5</v>
      </c>
      <c r="K192" s="86">
        <v>11</v>
      </c>
      <c r="L192" s="86">
        <v>11</v>
      </c>
      <c r="M192" s="86"/>
      <c r="N192" s="86"/>
      <c r="O192" s="86"/>
      <c r="P192" s="86"/>
      <c r="Q192" s="86"/>
      <c r="R192" s="86"/>
      <c r="S192" s="86">
        <v>0.45</v>
      </c>
      <c r="T192" s="86">
        <v>0.43</v>
      </c>
      <c r="U192" s="86">
        <f>AVERAGE(S192:T192)</f>
        <v>0.44</v>
      </c>
      <c r="V192" s="86">
        <v>0.51</v>
      </c>
      <c r="W192" s="86">
        <f t="shared" si="40"/>
        <v>0.75827750060974763</v>
      </c>
      <c r="X192" s="86">
        <f t="shared" si="40"/>
        <v>1.2440556074631184</v>
      </c>
      <c r="Y192" s="86">
        <v>6</v>
      </c>
      <c r="Z192" s="86">
        <v>8</v>
      </c>
      <c r="AA192" s="86"/>
      <c r="AB192" s="86">
        <v>5</v>
      </c>
      <c r="AC192" s="86">
        <v>6</v>
      </c>
      <c r="AD192" s="86"/>
      <c r="AE192" s="86">
        <v>8</v>
      </c>
      <c r="AF192" s="86">
        <v>4</v>
      </c>
      <c r="AG192" s="86"/>
      <c r="AH192" s="86">
        <v>6</v>
      </c>
    </row>
    <row r="193" spans="1:34" x14ac:dyDescent="0.2">
      <c r="A193" s="87">
        <v>42600</v>
      </c>
      <c r="B193" s="86">
        <v>231</v>
      </c>
      <c r="C193" s="86" t="s">
        <v>1743</v>
      </c>
      <c r="D193" s="86" t="str">
        <f t="shared" si="32"/>
        <v>2</v>
      </c>
      <c r="E193" s="86" t="s">
        <v>1670</v>
      </c>
      <c r="F193" s="86" t="str">
        <f t="shared" si="33"/>
        <v>CT</v>
      </c>
      <c r="G193" s="86"/>
      <c r="H193" s="86"/>
      <c r="I193" s="86">
        <v>10</v>
      </c>
      <c r="J193" s="86">
        <v>8.5</v>
      </c>
      <c r="K193" s="86">
        <v>11.5</v>
      </c>
      <c r="L193" s="86">
        <v>11.5</v>
      </c>
      <c r="M193" s="86"/>
      <c r="N193" s="86"/>
      <c r="O193" s="86"/>
      <c r="P193" s="86"/>
      <c r="Q193" s="86"/>
      <c r="R193" s="86"/>
      <c r="S193" s="86">
        <v>0.41</v>
      </c>
      <c r="T193" s="86">
        <v>0.43</v>
      </c>
      <c r="U193" s="86">
        <f>AVERAGE(S193:T193)</f>
        <v>0.42</v>
      </c>
      <c r="V193" s="86">
        <v>0.44</v>
      </c>
      <c r="W193" s="86">
        <f t="shared" si="40"/>
        <v>0.64875114149397295</v>
      </c>
      <c r="X193" s="86">
        <f t="shared" si="40"/>
        <v>0.75827750060974763</v>
      </c>
      <c r="Y193" s="86">
        <v>4</v>
      </c>
      <c r="Z193" s="86">
        <v>6</v>
      </c>
      <c r="AA193" s="86"/>
      <c r="AB193" s="86">
        <v>4</v>
      </c>
      <c r="AC193" s="86">
        <v>1</v>
      </c>
      <c r="AD193" s="86"/>
      <c r="AE193" s="86">
        <v>6</v>
      </c>
      <c r="AF193" s="86">
        <v>2</v>
      </c>
      <c r="AG193" s="86"/>
      <c r="AH193" s="86">
        <v>5</v>
      </c>
    </row>
    <row r="194" spans="1:34" x14ac:dyDescent="0.2">
      <c r="A194" s="87">
        <v>42538</v>
      </c>
      <c r="B194" s="86">
        <v>169</v>
      </c>
      <c r="C194" s="86" t="s">
        <v>1744</v>
      </c>
      <c r="D194" s="86" t="str">
        <f t="shared" si="32"/>
        <v>2</v>
      </c>
      <c r="E194" s="86" t="s">
        <v>1670</v>
      </c>
      <c r="F194" s="86" t="str">
        <f t="shared" si="33"/>
        <v>SH</v>
      </c>
      <c r="G194" s="86"/>
      <c r="H194" s="86"/>
      <c r="I194" s="86">
        <v>7</v>
      </c>
      <c r="J194" s="86">
        <v>7</v>
      </c>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row>
    <row r="195" spans="1:34" x14ac:dyDescent="0.2">
      <c r="A195" s="87">
        <v>42546</v>
      </c>
      <c r="B195" s="86">
        <v>177</v>
      </c>
      <c r="C195" s="86" t="s">
        <v>1744</v>
      </c>
      <c r="D195" s="86" t="str">
        <f t="shared" si="32"/>
        <v>2</v>
      </c>
      <c r="E195" s="86" t="s">
        <v>1670</v>
      </c>
      <c r="F195" s="86" t="str">
        <f t="shared" si="33"/>
        <v>SH</v>
      </c>
      <c r="G195" s="86"/>
      <c r="H195" s="86"/>
      <c r="I195" s="86">
        <v>9.5</v>
      </c>
      <c r="J195" s="86">
        <v>9.5</v>
      </c>
      <c r="K195" s="86">
        <v>1.5</v>
      </c>
      <c r="L195" s="86">
        <v>1.5</v>
      </c>
      <c r="M195" s="86"/>
      <c r="N195" s="86"/>
      <c r="O195" s="86"/>
      <c r="P195" s="86"/>
      <c r="Q195" s="86"/>
      <c r="R195" s="86"/>
      <c r="S195" s="86"/>
      <c r="T195" s="86"/>
      <c r="U195" s="86"/>
      <c r="V195" s="86"/>
      <c r="W195" s="86"/>
      <c r="X195" s="86"/>
      <c r="Y195" s="86"/>
      <c r="Z195" s="86"/>
      <c r="AA195" s="86"/>
      <c r="AB195" s="86"/>
      <c r="AC195" s="86"/>
      <c r="AD195" s="86"/>
      <c r="AE195" s="86"/>
      <c r="AF195" s="86"/>
      <c r="AG195" s="86"/>
      <c r="AH195" s="86"/>
    </row>
    <row r="196" spans="1:34" x14ac:dyDescent="0.2">
      <c r="A196" s="87">
        <v>42552</v>
      </c>
      <c r="B196" s="86">
        <v>183</v>
      </c>
      <c r="C196" s="86" t="s">
        <v>1744</v>
      </c>
      <c r="D196" s="86" t="str">
        <f t="shared" ref="D196:D259" si="41">LEFT(C196,1)</f>
        <v>2</v>
      </c>
      <c r="E196" s="86" t="s">
        <v>1670</v>
      </c>
      <c r="F196" s="86" t="str">
        <f t="shared" ref="F196:F259" si="42">RIGHT(C196,2)</f>
        <v>SH</v>
      </c>
      <c r="G196" s="86"/>
      <c r="H196" s="86"/>
      <c r="I196" s="86"/>
      <c r="J196" s="86"/>
      <c r="K196" s="86"/>
      <c r="L196" s="86"/>
      <c r="M196" s="86"/>
      <c r="N196" s="86"/>
      <c r="O196" s="86"/>
      <c r="P196" s="86"/>
      <c r="Q196" s="86"/>
      <c r="R196" s="86"/>
      <c r="S196" s="86"/>
      <c r="T196" s="86"/>
      <c r="U196" s="86"/>
      <c r="V196" s="86"/>
      <c r="W196" s="86"/>
      <c r="X196" s="86"/>
      <c r="Y196" s="86">
        <v>10</v>
      </c>
      <c r="Z196" s="86"/>
      <c r="AA196" s="86"/>
      <c r="AB196" s="86">
        <v>10</v>
      </c>
      <c r="AC196" s="86">
        <v>10</v>
      </c>
      <c r="AD196" s="86"/>
      <c r="AE196" s="86">
        <v>10</v>
      </c>
      <c r="AF196" s="86"/>
      <c r="AG196" s="86"/>
      <c r="AH196" s="86"/>
    </row>
    <row r="197" spans="1:34" x14ac:dyDescent="0.2">
      <c r="A197" s="87">
        <v>42557</v>
      </c>
      <c r="B197" s="86">
        <v>188</v>
      </c>
      <c r="C197" s="86" t="s">
        <v>1744</v>
      </c>
      <c r="D197" s="86" t="str">
        <f t="shared" si="41"/>
        <v>2</v>
      </c>
      <c r="E197" s="86" t="s">
        <v>1670</v>
      </c>
      <c r="F197" s="86" t="str">
        <f t="shared" si="42"/>
        <v>SH</v>
      </c>
      <c r="G197" s="86"/>
      <c r="H197" s="86"/>
      <c r="I197" s="86">
        <v>10.5</v>
      </c>
      <c r="J197" s="86">
        <v>10.5</v>
      </c>
      <c r="K197" s="86">
        <v>4</v>
      </c>
      <c r="L197" s="86">
        <v>4</v>
      </c>
      <c r="M197" s="86"/>
      <c r="N197" s="86"/>
      <c r="O197" s="86"/>
      <c r="P197" s="86"/>
      <c r="Q197" s="86"/>
      <c r="R197" s="86"/>
      <c r="S197" s="86">
        <v>0.48</v>
      </c>
      <c r="T197" s="86">
        <v>0.51</v>
      </c>
      <c r="U197" s="86">
        <f>AVERAGE(S197:T197)</f>
        <v>0.495</v>
      </c>
      <c r="V197" s="86">
        <v>0.53</v>
      </c>
      <c r="W197" s="86">
        <f>11.898*(U197^(3.3534))</f>
        <v>1.125545455203536</v>
      </c>
      <c r="X197" s="86">
        <f>11.898*(V197^(3.3534))</f>
        <v>1.4153396250219665</v>
      </c>
      <c r="Y197" s="86">
        <v>10</v>
      </c>
      <c r="Z197" s="86">
        <v>10</v>
      </c>
      <c r="AA197" s="86"/>
      <c r="AB197" s="86">
        <v>10</v>
      </c>
      <c r="AC197" s="86">
        <v>10</v>
      </c>
      <c r="AD197" s="86"/>
      <c r="AE197" s="86">
        <v>10</v>
      </c>
      <c r="AF197" s="86">
        <v>10</v>
      </c>
      <c r="AG197" s="86"/>
      <c r="AH197" s="86"/>
    </row>
    <row r="198" spans="1:34" x14ac:dyDescent="0.2">
      <c r="A198" s="87">
        <v>42563</v>
      </c>
      <c r="B198" s="86">
        <v>194</v>
      </c>
      <c r="C198" s="86" t="s">
        <v>1744</v>
      </c>
      <c r="D198" s="86" t="str">
        <f t="shared" si="41"/>
        <v>2</v>
      </c>
      <c r="E198" s="86" t="s">
        <v>1670</v>
      </c>
      <c r="F198" s="86" t="str">
        <f t="shared" si="42"/>
        <v>SH</v>
      </c>
      <c r="G198" s="86"/>
      <c r="H198" s="86"/>
      <c r="I198" s="86"/>
      <c r="J198" s="86"/>
      <c r="K198" s="86"/>
      <c r="L198" s="86"/>
      <c r="M198" s="86"/>
      <c r="N198" s="86"/>
      <c r="O198" s="86"/>
      <c r="P198" s="86"/>
      <c r="Q198" s="86"/>
      <c r="R198" s="86"/>
      <c r="S198" s="86"/>
      <c r="T198" s="86"/>
      <c r="U198" s="86"/>
      <c r="V198" s="86"/>
      <c r="W198" s="86"/>
      <c r="X198" s="86"/>
      <c r="Y198" s="86">
        <v>10</v>
      </c>
      <c r="Z198" s="86">
        <v>10</v>
      </c>
      <c r="AA198" s="86"/>
      <c r="AB198" s="86">
        <v>10</v>
      </c>
      <c r="AC198" s="86">
        <v>10</v>
      </c>
      <c r="AD198" s="86"/>
      <c r="AE198" s="86">
        <v>10</v>
      </c>
      <c r="AF198" s="86">
        <v>10</v>
      </c>
      <c r="AG198" s="86"/>
      <c r="AH198" s="86"/>
    </row>
    <row r="199" spans="1:34" x14ac:dyDescent="0.2">
      <c r="A199" s="87">
        <v>42567</v>
      </c>
      <c r="B199" s="86">
        <v>198</v>
      </c>
      <c r="C199" s="86" t="s">
        <v>1744</v>
      </c>
      <c r="D199" s="86" t="str">
        <f t="shared" si="41"/>
        <v>2</v>
      </c>
      <c r="E199" s="86" t="s">
        <v>1670</v>
      </c>
      <c r="F199" s="86" t="str">
        <f t="shared" si="42"/>
        <v>SH</v>
      </c>
      <c r="G199" s="86"/>
      <c r="H199" s="86"/>
      <c r="I199" s="86">
        <v>11</v>
      </c>
      <c r="J199" s="86">
        <v>11</v>
      </c>
      <c r="K199" s="86">
        <v>6</v>
      </c>
      <c r="L199" s="86">
        <v>6</v>
      </c>
      <c r="M199" s="86"/>
      <c r="N199" s="86"/>
      <c r="O199" s="86"/>
      <c r="P199" s="86"/>
      <c r="Q199" s="86"/>
      <c r="R199" s="86"/>
      <c r="S199" s="86">
        <v>0.52</v>
      </c>
      <c r="T199" s="86">
        <v>0.52</v>
      </c>
      <c r="U199" s="86">
        <f>AVERAGE(S199:T199)</f>
        <v>0.52</v>
      </c>
      <c r="V199" s="86">
        <v>0.53</v>
      </c>
      <c r="W199" s="86">
        <f>11.898*(U199^(3.3534))</f>
        <v>1.3277599882279214</v>
      </c>
      <c r="X199" s="86">
        <f>11.898*(V199^(3.3534))</f>
        <v>1.4153396250219665</v>
      </c>
      <c r="Y199" s="86">
        <v>8</v>
      </c>
      <c r="Z199" s="86">
        <v>9</v>
      </c>
      <c r="AA199" s="86"/>
      <c r="AB199" s="86">
        <v>8</v>
      </c>
      <c r="AC199" s="86">
        <v>9</v>
      </c>
      <c r="AD199" s="86"/>
      <c r="AE199" s="86">
        <v>9</v>
      </c>
      <c r="AF199" s="86">
        <v>9</v>
      </c>
      <c r="AG199" s="86"/>
      <c r="AH199" s="86"/>
    </row>
    <row r="200" spans="1:34" x14ac:dyDescent="0.2">
      <c r="A200" s="87">
        <v>42573</v>
      </c>
      <c r="B200" s="86">
        <v>204</v>
      </c>
      <c r="C200" s="86" t="s">
        <v>1744</v>
      </c>
      <c r="D200" s="86" t="str">
        <f t="shared" si="41"/>
        <v>2</v>
      </c>
      <c r="E200" s="86" t="s">
        <v>1670</v>
      </c>
      <c r="F200" s="86" t="str">
        <f t="shared" si="42"/>
        <v>SH</v>
      </c>
      <c r="G200" s="86"/>
      <c r="H200" s="86"/>
      <c r="I200" s="86">
        <v>11</v>
      </c>
      <c r="J200" s="86">
        <v>11</v>
      </c>
      <c r="K200" s="86">
        <v>6</v>
      </c>
      <c r="L200" s="86">
        <v>6</v>
      </c>
      <c r="M200" s="86"/>
      <c r="N200" s="86"/>
      <c r="O200" s="86"/>
      <c r="P200" s="86"/>
      <c r="Q200" s="86"/>
      <c r="R200" s="86"/>
      <c r="S200" s="86">
        <v>0.51</v>
      </c>
      <c r="T200" s="86">
        <v>0.55000000000000004</v>
      </c>
      <c r="U200" s="86">
        <f>AVERAGE(S200:T200)</f>
        <v>0.53</v>
      </c>
      <c r="V200" s="86">
        <v>0.55000000000000004</v>
      </c>
      <c r="W200" s="86">
        <f>11.898*(U200^(3.3534))</f>
        <v>1.4153396250219665</v>
      </c>
      <c r="X200" s="86">
        <f>11.898*(V200^(3.3534))</f>
        <v>1.6025301443006683</v>
      </c>
      <c r="Y200" s="86">
        <v>9</v>
      </c>
      <c r="Z200" s="86">
        <v>9</v>
      </c>
      <c r="AA200" s="86"/>
      <c r="AB200" s="86">
        <v>7</v>
      </c>
      <c r="AC200" s="86">
        <v>9</v>
      </c>
      <c r="AD200" s="86"/>
      <c r="AE200" s="86">
        <v>9</v>
      </c>
      <c r="AF200" s="86">
        <v>9</v>
      </c>
      <c r="AG200" s="86"/>
      <c r="AH200" s="86"/>
    </row>
    <row r="201" spans="1:34" x14ac:dyDescent="0.2">
      <c r="A201" s="87">
        <v>42578</v>
      </c>
      <c r="B201" s="86">
        <v>209</v>
      </c>
      <c r="C201" s="86" t="s">
        <v>1744</v>
      </c>
      <c r="D201" s="86" t="str">
        <f t="shared" si="41"/>
        <v>2</v>
      </c>
      <c r="E201" s="86" t="s">
        <v>1670</v>
      </c>
      <c r="F201" s="86" t="str">
        <f t="shared" si="42"/>
        <v>SH</v>
      </c>
      <c r="G201" s="86"/>
      <c r="H201" s="86"/>
      <c r="I201" s="86">
        <v>11</v>
      </c>
      <c r="J201" s="86">
        <v>11</v>
      </c>
      <c r="K201" s="86">
        <v>6</v>
      </c>
      <c r="L201" s="86">
        <v>6</v>
      </c>
      <c r="M201" s="86"/>
      <c r="N201" s="86"/>
      <c r="O201" s="86"/>
      <c r="P201" s="86"/>
      <c r="Q201" s="86"/>
      <c r="R201" s="86"/>
      <c r="S201" s="86"/>
      <c r="T201" s="86"/>
      <c r="U201" s="86"/>
      <c r="V201" s="86"/>
      <c r="W201" s="86"/>
      <c r="X201" s="86"/>
      <c r="Y201" s="86">
        <v>8</v>
      </c>
      <c r="Z201" s="86">
        <v>8</v>
      </c>
      <c r="AA201" s="86"/>
      <c r="AB201" s="86">
        <v>8</v>
      </c>
      <c r="AC201" s="86">
        <v>8</v>
      </c>
      <c r="AD201" s="86"/>
      <c r="AE201" s="86">
        <v>9</v>
      </c>
      <c r="AF201" s="86">
        <v>9</v>
      </c>
      <c r="AG201" s="86"/>
      <c r="AH201" s="86"/>
    </row>
    <row r="202" spans="1:34" x14ac:dyDescent="0.2">
      <c r="A202" s="87">
        <v>42587</v>
      </c>
      <c r="B202" s="86">
        <v>218</v>
      </c>
      <c r="C202" s="86" t="s">
        <v>1744</v>
      </c>
      <c r="D202" s="86" t="str">
        <f t="shared" si="41"/>
        <v>2</v>
      </c>
      <c r="E202" s="86" t="s">
        <v>1670</v>
      </c>
      <c r="F202" s="86" t="str">
        <f t="shared" si="42"/>
        <v>SH</v>
      </c>
      <c r="G202" s="86"/>
      <c r="H202" s="86"/>
      <c r="I202" s="86">
        <v>11</v>
      </c>
      <c r="J202" s="86">
        <v>10.5</v>
      </c>
      <c r="K202" s="86">
        <v>6</v>
      </c>
      <c r="L202" s="86">
        <v>6</v>
      </c>
      <c r="M202" s="86"/>
      <c r="N202" s="86"/>
      <c r="O202" s="86"/>
      <c r="P202" s="86"/>
      <c r="Q202" s="86"/>
      <c r="R202" s="86"/>
      <c r="S202" s="86">
        <v>0.5</v>
      </c>
      <c r="T202" s="86">
        <v>0.55000000000000004</v>
      </c>
      <c r="U202" s="86">
        <f>AVERAGE(S202:T202)</f>
        <v>0.52500000000000002</v>
      </c>
      <c r="V202" s="86">
        <v>0.53</v>
      </c>
      <c r="W202" s="86">
        <f t="shared" ref="W202:X204" si="43">11.898*(U202^(3.3534))</f>
        <v>1.3710590905803748</v>
      </c>
      <c r="X202" s="86">
        <f t="shared" si="43"/>
        <v>1.4153396250219665</v>
      </c>
      <c r="Y202" s="86">
        <v>8</v>
      </c>
      <c r="Z202" s="86">
        <v>8</v>
      </c>
      <c r="AA202" s="86"/>
      <c r="AB202" s="86">
        <v>6</v>
      </c>
      <c r="AC202" s="86">
        <v>8</v>
      </c>
      <c r="AD202" s="86"/>
      <c r="AE202" s="86">
        <v>8</v>
      </c>
      <c r="AF202" s="86">
        <v>7</v>
      </c>
      <c r="AG202" s="86"/>
      <c r="AH202" s="86"/>
    </row>
    <row r="203" spans="1:34" x14ac:dyDescent="0.2">
      <c r="A203" s="87">
        <v>42594</v>
      </c>
      <c r="B203" s="86">
        <v>225</v>
      </c>
      <c r="C203" s="86" t="s">
        <v>1744</v>
      </c>
      <c r="D203" s="86" t="str">
        <f t="shared" si="41"/>
        <v>2</v>
      </c>
      <c r="E203" s="86" t="s">
        <v>1670</v>
      </c>
      <c r="F203" s="86" t="str">
        <f t="shared" si="42"/>
        <v>SH</v>
      </c>
      <c r="G203" s="86"/>
      <c r="H203" s="86"/>
      <c r="I203" s="86">
        <v>11</v>
      </c>
      <c r="J203" s="86">
        <v>10</v>
      </c>
      <c r="K203" s="86">
        <v>6</v>
      </c>
      <c r="L203" s="86">
        <v>6</v>
      </c>
      <c r="M203" s="86"/>
      <c r="N203" s="86"/>
      <c r="O203" s="86"/>
      <c r="P203" s="86"/>
      <c r="Q203" s="86"/>
      <c r="R203" s="86"/>
      <c r="S203" s="86">
        <v>0.49</v>
      </c>
      <c r="T203" s="86">
        <v>0.53</v>
      </c>
      <c r="U203" s="86">
        <f>AVERAGE(S203:T203)</f>
        <v>0.51</v>
      </c>
      <c r="V203" s="86">
        <v>0.53</v>
      </c>
      <c r="W203" s="86">
        <f t="shared" si="43"/>
        <v>1.2440556074631184</v>
      </c>
      <c r="X203" s="86">
        <f t="shared" si="43"/>
        <v>1.4153396250219665</v>
      </c>
      <c r="Y203" s="86">
        <v>7</v>
      </c>
      <c r="Z203" s="86">
        <v>8</v>
      </c>
      <c r="AA203" s="86"/>
      <c r="AB203" s="86">
        <v>5</v>
      </c>
      <c r="AC203" s="86">
        <v>6</v>
      </c>
      <c r="AD203" s="86"/>
      <c r="AE203" s="86">
        <v>8</v>
      </c>
      <c r="AF203" s="86">
        <v>6</v>
      </c>
      <c r="AG203" s="86"/>
      <c r="AH203" s="86"/>
    </row>
    <row r="204" spans="1:34" x14ac:dyDescent="0.2">
      <c r="A204" s="87">
        <v>42600</v>
      </c>
      <c r="B204" s="86">
        <v>231</v>
      </c>
      <c r="C204" s="86" t="s">
        <v>1744</v>
      </c>
      <c r="D204" s="86" t="str">
        <f t="shared" si="41"/>
        <v>2</v>
      </c>
      <c r="E204" s="86" t="s">
        <v>1670</v>
      </c>
      <c r="F204" s="86" t="str">
        <f t="shared" si="42"/>
        <v>SH</v>
      </c>
      <c r="G204" s="86"/>
      <c r="H204" s="86"/>
      <c r="I204" s="86">
        <v>11</v>
      </c>
      <c r="J204" s="86">
        <v>6.5</v>
      </c>
      <c r="K204" s="86">
        <v>6</v>
      </c>
      <c r="L204" s="86">
        <v>6</v>
      </c>
      <c r="M204" s="86"/>
      <c r="N204" s="86"/>
      <c r="O204" s="86"/>
      <c r="P204" s="86"/>
      <c r="Q204" s="86"/>
      <c r="R204" s="86"/>
      <c r="S204" s="86">
        <v>0.47</v>
      </c>
      <c r="T204" s="86">
        <v>0.49</v>
      </c>
      <c r="U204" s="86">
        <f>AVERAGE(S204:T204)</f>
        <v>0.48</v>
      </c>
      <c r="V204" s="86">
        <v>0.48</v>
      </c>
      <c r="W204" s="86">
        <f t="shared" si="43"/>
        <v>1.0151923348970988</v>
      </c>
      <c r="X204" s="86">
        <f t="shared" si="43"/>
        <v>1.0151923348970988</v>
      </c>
      <c r="Y204" s="86">
        <v>6</v>
      </c>
      <c r="Z204" s="86">
        <v>7</v>
      </c>
      <c r="AA204" s="86"/>
      <c r="AB204" s="86">
        <v>4</v>
      </c>
      <c r="AC204" s="86">
        <v>0</v>
      </c>
      <c r="AD204" s="86"/>
      <c r="AE204" s="86">
        <v>6</v>
      </c>
      <c r="AF204" s="86">
        <v>3</v>
      </c>
      <c r="AG204" s="86"/>
      <c r="AH204" s="86"/>
    </row>
    <row r="205" spans="1:34" x14ac:dyDescent="0.2">
      <c r="A205" s="87">
        <v>42538</v>
      </c>
      <c r="B205" s="86">
        <v>169</v>
      </c>
      <c r="C205" s="86" t="s">
        <v>1745</v>
      </c>
      <c r="D205" s="86" t="str">
        <f t="shared" si="41"/>
        <v>3</v>
      </c>
      <c r="E205" s="86" t="s">
        <v>1670</v>
      </c>
      <c r="F205" s="86" t="str">
        <f t="shared" si="42"/>
        <v>CL</v>
      </c>
      <c r="G205" s="86"/>
      <c r="H205" s="86"/>
      <c r="I205" s="86">
        <v>10</v>
      </c>
      <c r="J205" s="86">
        <v>10</v>
      </c>
      <c r="K205" s="86">
        <v>2.5</v>
      </c>
      <c r="L205" s="86">
        <v>2.5</v>
      </c>
      <c r="M205" s="86"/>
      <c r="N205" s="86"/>
      <c r="O205" s="86"/>
      <c r="P205" s="86"/>
      <c r="Q205" s="86"/>
      <c r="R205" s="86"/>
      <c r="S205" s="86"/>
      <c r="T205" s="86"/>
      <c r="U205" s="86"/>
      <c r="V205" s="86"/>
      <c r="W205" s="86"/>
      <c r="X205" s="86"/>
      <c r="Y205" s="86"/>
      <c r="Z205" s="86"/>
      <c r="AA205" s="86"/>
      <c r="AB205" s="86"/>
      <c r="AC205" s="86"/>
      <c r="AD205" s="86"/>
      <c r="AE205" s="86"/>
      <c r="AF205" s="86"/>
      <c r="AG205" s="86"/>
      <c r="AH205" s="86"/>
    </row>
    <row r="206" spans="1:34" x14ac:dyDescent="0.2">
      <c r="A206" s="87">
        <v>42546</v>
      </c>
      <c r="B206" s="86">
        <v>177</v>
      </c>
      <c r="C206" s="86" t="s">
        <v>1745</v>
      </c>
      <c r="D206" s="86" t="str">
        <f t="shared" si="41"/>
        <v>3</v>
      </c>
      <c r="E206" s="86" t="s">
        <v>1670</v>
      </c>
      <c r="F206" s="86" t="str">
        <f t="shared" si="42"/>
        <v>CL</v>
      </c>
      <c r="G206" s="86"/>
      <c r="H206" s="86"/>
      <c r="I206" s="86">
        <v>12</v>
      </c>
      <c r="J206" s="86">
        <v>12</v>
      </c>
      <c r="K206" s="86">
        <v>6</v>
      </c>
      <c r="L206" s="86">
        <v>6</v>
      </c>
      <c r="M206" s="86"/>
      <c r="N206" s="86"/>
      <c r="O206" s="86"/>
      <c r="P206" s="86"/>
      <c r="Q206" s="86"/>
      <c r="R206" s="86"/>
      <c r="S206" s="86"/>
      <c r="T206" s="86"/>
      <c r="U206" s="86"/>
      <c r="V206" s="86"/>
      <c r="W206" s="86"/>
      <c r="X206" s="86"/>
      <c r="Y206" s="86"/>
      <c r="Z206" s="86"/>
      <c r="AA206" s="86"/>
      <c r="AB206" s="86"/>
      <c r="AC206" s="86"/>
      <c r="AD206" s="86"/>
      <c r="AE206" s="86"/>
      <c r="AF206" s="86"/>
      <c r="AG206" s="86"/>
      <c r="AH206" s="86"/>
    </row>
    <row r="207" spans="1:34" x14ac:dyDescent="0.2">
      <c r="A207" s="87">
        <v>42552</v>
      </c>
      <c r="B207" s="86">
        <v>183</v>
      </c>
      <c r="C207" s="86" t="s">
        <v>1745</v>
      </c>
      <c r="D207" s="86" t="str">
        <f t="shared" si="41"/>
        <v>3</v>
      </c>
      <c r="E207" s="86" t="s">
        <v>1670</v>
      </c>
      <c r="F207" s="86" t="str">
        <f t="shared" si="42"/>
        <v>CL</v>
      </c>
      <c r="G207" s="86"/>
      <c r="H207" s="86"/>
      <c r="I207" s="86"/>
      <c r="J207" s="86"/>
      <c r="K207" s="86"/>
      <c r="L207" s="86"/>
      <c r="M207" s="86"/>
      <c r="N207" s="86"/>
      <c r="O207" s="86"/>
      <c r="P207" s="86"/>
      <c r="Q207" s="86"/>
      <c r="R207" s="86"/>
      <c r="S207" s="86"/>
      <c r="T207" s="86"/>
      <c r="U207" s="86"/>
      <c r="V207" s="86"/>
      <c r="W207" s="86"/>
      <c r="X207" s="86"/>
      <c r="Y207" s="86"/>
      <c r="Z207" s="86"/>
      <c r="AA207" s="86"/>
      <c r="AB207" s="86">
        <v>10</v>
      </c>
      <c r="AC207" s="86">
        <v>10</v>
      </c>
      <c r="AD207" s="86"/>
      <c r="AE207" s="86"/>
      <c r="AF207" s="86">
        <v>10</v>
      </c>
      <c r="AG207" s="86"/>
      <c r="AH207" s="86"/>
    </row>
    <row r="208" spans="1:34" x14ac:dyDescent="0.2">
      <c r="A208" s="87">
        <v>42557</v>
      </c>
      <c r="B208" s="86">
        <v>188</v>
      </c>
      <c r="C208" s="86" t="s">
        <v>1745</v>
      </c>
      <c r="D208" s="86" t="str">
        <f t="shared" si="41"/>
        <v>3</v>
      </c>
      <c r="E208" s="86" t="s">
        <v>1670</v>
      </c>
      <c r="F208" s="86" t="str">
        <f t="shared" si="42"/>
        <v>CL</v>
      </c>
      <c r="G208" s="86"/>
      <c r="H208" s="86"/>
      <c r="I208" s="86">
        <v>13</v>
      </c>
      <c r="J208" s="86">
        <v>13</v>
      </c>
      <c r="K208" s="86">
        <v>10</v>
      </c>
      <c r="L208" s="86">
        <v>10</v>
      </c>
      <c r="M208" s="86"/>
      <c r="N208" s="86"/>
      <c r="O208" s="86"/>
      <c r="P208" s="86"/>
      <c r="Q208" s="86"/>
      <c r="R208" s="86"/>
      <c r="S208" s="86">
        <v>0.46</v>
      </c>
      <c r="T208" s="86">
        <v>0.45</v>
      </c>
      <c r="U208" s="86">
        <f>AVERAGE(S208:T208)</f>
        <v>0.45500000000000002</v>
      </c>
      <c r="V208" s="86">
        <v>0.48</v>
      </c>
      <c r="W208" s="86">
        <f>11.898*(U208^(3.3534))</f>
        <v>0.84849518498403487</v>
      </c>
      <c r="X208" s="86">
        <f>11.898*(V208^(3.3534))</f>
        <v>1.0151923348970988</v>
      </c>
      <c r="Y208" s="86"/>
      <c r="Z208" s="86">
        <v>10</v>
      </c>
      <c r="AA208" s="86"/>
      <c r="AB208" s="86">
        <v>10</v>
      </c>
      <c r="AC208" s="86">
        <v>10</v>
      </c>
      <c r="AD208" s="86"/>
      <c r="AE208" s="86"/>
      <c r="AF208" s="86">
        <v>8</v>
      </c>
      <c r="AG208" s="86"/>
      <c r="AH208" s="86"/>
    </row>
    <row r="209" spans="1:34" x14ac:dyDescent="0.2">
      <c r="A209" s="87">
        <v>42563</v>
      </c>
      <c r="B209" s="86">
        <v>194</v>
      </c>
      <c r="C209" s="86" t="s">
        <v>1745</v>
      </c>
      <c r="D209" s="86" t="str">
        <f t="shared" si="41"/>
        <v>3</v>
      </c>
      <c r="E209" s="86" t="s">
        <v>1670</v>
      </c>
      <c r="F209" s="86" t="str">
        <f t="shared" si="42"/>
        <v>CL</v>
      </c>
      <c r="G209" s="86"/>
      <c r="H209" s="86"/>
      <c r="I209" s="86"/>
      <c r="J209" s="86"/>
      <c r="K209" s="86"/>
      <c r="L209" s="86"/>
      <c r="M209" s="86"/>
      <c r="N209" s="86"/>
      <c r="O209" s="86"/>
      <c r="P209" s="86"/>
      <c r="Q209" s="86"/>
      <c r="R209" s="86"/>
      <c r="S209" s="86"/>
      <c r="T209" s="86"/>
      <c r="U209" s="86"/>
      <c r="V209" s="86"/>
      <c r="W209" s="86"/>
      <c r="X209" s="86"/>
      <c r="Y209" s="86">
        <v>10</v>
      </c>
      <c r="Z209" s="86">
        <v>10</v>
      </c>
      <c r="AA209" s="86"/>
      <c r="AB209" s="86">
        <v>10</v>
      </c>
      <c r="AC209" s="86">
        <v>8</v>
      </c>
      <c r="AD209" s="86"/>
      <c r="AE209" s="86"/>
      <c r="AF209" s="86">
        <v>8</v>
      </c>
      <c r="AG209" s="86"/>
      <c r="AH209" s="86"/>
    </row>
    <row r="210" spans="1:34" x14ac:dyDescent="0.2">
      <c r="A210" s="87">
        <v>42567</v>
      </c>
      <c r="B210" s="86">
        <v>198</v>
      </c>
      <c r="C210" s="86" t="s">
        <v>1745</v>
      </c>
      <c r="D210" s="86" t="str">
        <f t="shared" si="41"/>
        <v>3</v>
      </c>
      <c r="E210" s="86" t="s">
        <v>1670</v>
      </c>
      <c r="F210" s="86" t="str">
        <f t="shared" si="42"/>
        <v>CL</v>
      </c>
      <c r="G210" s="86"/>
      <c r="H210" s="86"/>
      <c r="I210" s="86">
        <v>13</v>
      </c>
      <c r="J210" s="86">
        <v>13</v>
      </c>
      <c r="K210" s="86">
        <v>12</v>
      </c>
      <c r="L210" s="86">
        <v>12</v>
      </c>
      <c r="M210" s="86"/>
      <c r="N210" s="86"/>
      <c r="O210" s="86"/>
      <c r="P210" s="86"/>
      <c r="Q210" s="86"/>
      <c r="R210" s="86"/>
      <c r="S210" s="86">
        <v>0.5</v>
      </c>
      <c r="T210" s="86">
        <v>0.5</v>
      </c>
      <c r="U210" s="86">
        <f>AVERAGE(S210:T210)</f>
        <v>0.5</v>
      </c>
      <c r="V210" s="86">
        <v>0.5</v>
      </c>
      <c r="W210" s="86">
        <f>11.898*(U210^(3.3534))</f>
        <v>1.1641259681057374</v>
      </c>
      <c r="X210" s="86">
        <f>11.898*(V210^(3.3534))</f>
        <v>1.1641259681057374</v>
      </c>
      <c r="Y210" s="86">
        <v>8</v>
      </c>
      <c r="Z210" s="86">
        <v>9</v>
      </c>
      <c r="AA210" s="86"/>
      <c r="AB210" s="86">
        <v>8</v>
      </c>
      <c r="AC210" s="86">
        <v>8</v>
      </c>
      <c r="AD210" s="86"/>
      <c r="AE210" s="86">
        <v>8</v>
      </c>
      <c r="AF210" s="86">
        <v>8</v>
      </c>
      <c r="AG210" s="86"/>
      <c r="AH210" s="86"/>
    </row>
    <row r="211" spans="1:34" x14ac:dyDescent="0.2">
      <c r="A211" s="87">
        <v>42573</v>
      </c>
      <c r="B211" s="86">
        <v>204</v>
      </c>
      <c r="C211" s="86" t="s">
        <v>1745</v>
      </c>
      <c r="D211" s="86" t="str">
        <f t="shared" si="41"/>
        <v>3</v>
      </c>
      <c r="E211" s="86" t="s">
        <v>1670</v>
      </c>
      <c r="F211" s="86" t="str">
        <f t="shared" si="42"/>
        <v>CL</v>
      </c>
      <c r="G211" s="86"/>
      <c r="H211" s="86"/>
      <c r="I211" s="86">
        <v>13</v>
      </c>
      <c r="J211" s="86">
        <v>12.5</v>
      </c>
      <c r="K211" s="86">
        <v>12</v>
      </c>
      <c r="L211" s="86">
        <v>12</v>
      </c>
      <c r="M211" s="86">
        <v>1</v>
      </c>
      <c r="N211" s="86">
        <v>1</v>
      </c>
      <c r="O211" s="86"/>
      <c r="P211" s="86"/>
      <c r="Q211" s="86"/>
      <c r="R211" s="86"/>
      <c r="S211" s="86">
        <v>0.49</v>
      </c>
      <c r="T211" s="86">
        <v>0.49</v>
      </c>
      <c r="U211" s="86">
        <f>AVERAGE(S211:T211)</f>
        <v>0.49</v>
      </c>
      <c r="V211" s="86">
        <v>0.53</v>
      </c>
      <c r="W211" s="86">
        <f>11.898*(U211^(3.3534))</f>
        <v>1.0878712496986978</v>
      </c>
      <c r="X211" s="86">
        <f>11.898*(V211^(3.3534))</f>
        <v>1.4153396250219665</v>
      </c>
      <c r="Y211" s="86">
        <v>9</v>
      </c>
      <c r="Z211" s="86">
        <v>9</v>
      </c>
      <c r="AA211" s="86"/>
      <c r="AB211" s="86">
        <v>7</v>
      </c>
      <c r="AC211" s="86">
        <v>8</v>
      </c>
      <c r="AD211" s="86"/>
      <c r="AE211" s="86">
        <v>9</v>
      </c>
      <c r="AF211" s="86">
        <v>8</v>
      </c>
      <c r="AG211" s="86">
        <v>9</v>
      </c>
      <c r="AH211" s="86"/>
    </row>
    <row r="212" spans="1:34" x14ac:dyDescent="0.2">
      <c r="A212" s="87">
        <v>42578</v>
      </c>
      <c r="B212" s="86">
        <v>209</v>
      </c>
      <c r="C212" s="86" t="s">
        <v>1745</v>
      </c>
      <c r="D212" s="86" t="str">
        <f t="shared" si="41"/>
        <v>3</v>
      </c>
      <c r="E212" s="86" t="s">
        <v>1670</v>
      </c>
      <c r="F212" s="86" t="str">
        <f t="shared" si="42"/>
        <v>CL</v>
      </c>
      <c r="G212" s="86"/>
      <c r="H212" s="86"/>
      <c r="I212" s="86">
        <v>13</v>
      </c>
      <c r="J212" s="86">
        <v>8</v>
      </c>
      <c r="K212" s="86">
        <v>12</v>
      </c>
      <c r="L212" s="86">
        <v>10.5</v>
      </c>
      <c r="M212" s="86">
        <v>2</v>
      </c>
      <c r="N212" s="86">
        <v>2</v>
      </c>
      <c r="O212" s="86"/>
      <c r="P212" s="86"/>
      <c r="Q212" s="86"/>
      <c r="R212" s="86"/>
      <c r="S212" s="86"/>
      <c r="T212" s="86"/>
      <c r="U212" s="86"/>
      <c r="V212" s="86"/>
      <c r="W212" s="86"/>
      <c r="X212" s="86"/>
      <c r="Y212" s="86">
        <v>8</v>
      </c>
      <c r="Z212" s="86">
        <v>9</v>
      </c>
      <c r="AA212" s="86"/>
      <c r="AB212" s="86">
        <v>6</v>
      </c>
      <c r="AC212" s="86">
        <v>8</v>
      </c>
      <c r="AD212" s="86"/>
      <c r="AE212" s="86">
        <v>9</v>
      </c>
      <c r="AF212" s="86">
        <v>7</v>
      </c>
      <c r="AG212" s="86"/>
      <c r="AH212" s="86"/>
    </row>
    <row r="213" spans="1:34" x14ac:dyDescent="0.2">
      <c r="A213" s="87">
        <v>42587</v>
      </c>
      <c r="B213" s="86">
        <v>218</v>
      </c>
      <c r="C213" s="86" t="s">
        <v>1745</v>
      </c>
      <c r="D213" s="86" t="str">
        <f t="shared" si="41"/>
        <v>3</v>
      </c>
      <c r="E213" s="86" t="s">
        <v>1670</v>
      </c>
      <c r="F213" s="86" t="str">
        <f t="shared" si="42"/>
        <v>CL</v>
      </c>
      <c r="G213" s="86"/>
      <c r="H213" s="86"/>
      <c r="I213" s="86">
        <v>13</v>
      </c>
      <c r="J213" s="86">
        <v>8</v>
      </c>
      <c r="K213" s="86">
        <v>12</v>
      </c>
      <c r="L213" s="86">
        <v>9.5</v>
      </c>
      <c r="M213" s="86">
        <v>3</v>
      </c>
      <c r="N213" s="86">
        <v>3</v>
      </c>
      <c r="O213" s="86"/>
      <c r="P213" s="86"/>
      <c r="Q213" s="86"/>
      <c r="R213" s="86"/>
      <c r="S213" s="86">
        <v>0.46</v>
      </c>
      <c r="T213" s="86">
        <v>0.49</v>
      </c>
      <c r="U213" s="86">
        <f>AVERAGE(S213:T213)</f>
        <v>0.47499999999999998</v>
      </c>
      <c r="V213" s="86">
        <v>0.53</v>
      </c>
      <c r="W213" s="86">
        <f t="shared" ref="W213:X215" si="44">11.898*(U213^(3.3534))</f>
        <v>0.98016302420454926</v>
      </c>
      <c r="X213" s="86">
        <f t="shared" si="44"/>
        <v>1.4153396250219665</v>
      </c>
      <c r="Y213" s="86">
        <v>7</v>
      </c>
      <c r="Z213" s="86">
        <v>8</v>
      </c>
      <c r="AA213" s="86"/>
      <c r="AB213" s="86">
        <v>7</v>
      </c>
      <c r="AC213" s="86">
        <v>7</v>
      </c>
      <c r="AD213" s="86"/>
      <c r="AE213" s="86">
        <v>8</v>
      </c>
      <c r="AF213" s="86">
        <v>7</v>
      </c>
      <c r="AG213" s="86"/>
      <c r="AH213" s="86"/>
    </row>
    <row r="214" spans="1:34" x14ac:dyDescent="0.2">
      <c r="A214" s="87">
        <v>42594</v>
      </c>
      <c r="B214" s="86">
        <v>225</v>
      </c>
      <c r="C214" s="86" t="s">
        <v>1745</v>
      </c>
      <c r="D214" s="86" t="str">
        <f t="shared" si="41"/>
        <v>3</v>
      </c>
      <c r="E214" s="86" t="s">
        <v>1670</v>
      </c>
      <c r="F214" s="86" t="str">
        <f t="shared" si="42"/>
        <v>CL</v>
      </c>
      <c r="G214" s="86"/>
      <c r="H214" s="86"/>
      <c r="I214" s="86">
        <v>13</v>
      </c>
      <c r="J214" s="86">
        <v>8</v>
      </c>
      <c r="K214" s="86">
        <v>12</v>
      </c>
      <c r="L214" s="86">
        <v>9.5</v>
      </c>
      <c r="M214" s="86">
        <v>5</v>
      </c>
      <c r="N214" s="86">
        <v>5</v>
      </c>
      <c r="O214" s="86"/>
      <c r="P214" s="86"/>
      <c r="Q214" s="86"/>
      <c r="R214" s="86"/>
      <c r="S214" s="86">
        <v>0.46</v>
      </c>
      <c r="T214" s="86">
        <v>0.49</v>
      </c>
      <c r="U214" s="86">
        <f>AVERAGE(S214:T214)</f>
        <v>0.47499999999999998</v>
      </c>
      <c r="V214" s="86">
        <v>0.52</v>
      </c>
      <c r="W214" s="86">
        <f t="shared" si="44"/>
        <v>0.98016302420454926</v>
      </c>
      <c r="X214" s="86">
        <f t="shared" si="44"/>
        <v>1.3277599882279214</v>
      </c>
      <c r="Y214" s="86">
        <v>7</v>
      </c>
      <c r="Z214" s="86">
        <v>7</v>
      </c>
      <c r="AA214" s="86"/>
      <c r="AB214" s="86">
        <v>5</v>
      </c>
      <c r="AC214" s="86">
        <v>3</v>
      </c>
      <c r="AD214" s="86"/>
      <c r="AE214" s="86">
        <v>7</v>
      </c>
      <c r="AF214" s="86">
        <v>5</v>
      </c>
      <c r="AG214" s="86"/>
      <c r="AH214" s="86"/>
    </row>
    <row r="215" spans="1:34" x14ac:dyDescent="0.2">
      <c r="A215" s="87">
        <v>42600</v>
      </c>
      <c r="B215" s="86">
        <v>231</v>
      </c>
      <c r="C215" s="86" t="s">
        <v>1745</v>
      </c>
      <c r="D215" s="86" t="str">
        <f t="shared" si="41"/>
        <v>3</v>
      </c>
      <c r="E215" s="86" t="s">
        <v>1670</v>
      </c>
      <c r="F215" s="86" t="str">
        <f t="shared" si="42"/>
        <v>CL</v>
      </c>
      <c r="G215" s="86"/>
      <c r="H215" s="86"/>
      <c r="I215" s="86">
        <v>13</v>
      </c>
      <c r="J215" s="86">
        <v>8</v>
      </c>
      <c r="K215" s="86">
        <v>12</v>
      </c>
      <c r="L215" s="86">
        <v>8.5</v>
      </c>
      <c r="M215" s="86">
        <v>5</v>
      </c>
      <c r="N215" s="86">
        <v>5</v>
      </c>
      <c r="O215" s="86"/>
      <c r="P215" s="86"/>
      <c r="Q215" s="86"/>
      <c r="R215" s="86"/>
      <c r="S215" s="86">
        <v>0.45</v>
      </c>
      <c r="T215" s="86">
        <v>0.46</v>
      </c>
      <c r="U215" s="86">
        <f>AVERAGE(S215:T215)</f>
        <v>0.45500000000000002</v>
      </c>
      <c r="V215" s="86">
        <v>0.48</v>
      </c>
      <c r="W215" s="86">
        <f t="shared" si="44"/>
        <v>0.84849518498403487</v>
      </c>
      <c r="X215" s="86">
        <f t="shared" si="44"/>
        <v>1.0151923348970988</v>
      </c>
      <c r="Y215" s="86">
        <v>4</v>
      </c>
      <c r="Z215" s="86">
        <v>6</v>
      </c>
      <c r="AA215" s="86"/>
      <c r="AB215" s="86">
        <v>3</v>
      </c>
      <c r="AC215" s="86">
        <v>0</v>
      </c>
      <c r="AD215" s="86"/>
      <c r="AE215" s="86">
        <v>6</v>
      </c>
      <c r="AF215" s="86">
        <v>3</v>
      </c>
      <c r="AG215" s="86"/>
      <c r="AH215" s="86"/>
    </row>
    <row r="216" spans="1:34" x14ac:dyDescent="0.2">
      <c r="A216" s="87">
        <v>42538</v>
      </c>
      <c r="B216" s="86">
        <v>169</v>
      </c>
      <c r="C216" s="86" t="s">
        <v>1746</v>
      </c>
      <c r="D216" s="86" t="str">
        <f t="shared" si="41"/>
        <v>3</v>
      </c>
      <c r="E216" s="86" t="s">
        <v>1670</v>
      </c>
      <c r="F216" s="86" t="str">
        <f t="shared" si="42"/>
        <v>CT</v>
      </c>
      <c r="G216" s="86"/>
      <c r="H216" s="86"/>
      <c r="I216" s="86">
        <v>9.5</v>
      </c>
      <c r="J216" s="86">
        <v>9.5</v>
      </c>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row>
    <row r="217" spans="1:34" x14ac:dyDescent="0.2">
      <c r="A217" s="87">
        <v>42546</v>
      </c>
      <c r="B217" s="86">
        <v>177</v>
      </c>
      <c r="C217" s="86" t="s">
        <v>1746</v>
      </c>
      <c r="D217" s="86" t="str">
        <f t="shared" si="41"/>
        <v>3</v>
      </c>
      <c r="E217" s="86" t="s">
        <v>1670</v>
      </c>
      <c r="F217" s="86" t="str">
        <f t="shared" si="42"/>
        <v>CT</v>
      </c>
      <c r="G217" s="86"/>
      <c r="H217" s="86"/>
      <c r="I217" s="86">
        <v>11</v>
      </c>
      <c r="J217" s="86">
        <v>11</v>
      </c>
      <c r="K217" s="86">
        <v>11</v>
      </c>
      <c r="L217" s="86">
        <v>11</v>
      </c>
      <c r="M217" s="86"/>
      <c r="N217" s="86"/>
      <c r="O217" s="86"/>
      <c r="P217" s="86"/>
      <c r="Q217" s="86"/>
      <c r="R217" s="86"/>
      <c r="S217" s="86"/>
      <c r="T217" s="86"/>
      <c r="U217" s="86"/>
      <c r="V217" s="86"/>
      <c r="W217" s="86"/>
      <c r="X217" s="86"/>
      <c r="Y217" s="86"/>
      <c r="Z217" s="86"/>
      <c r="AA217" s="86"/>
      <c r="AB217" s="86"/>
      <c r="AC217" s="86"/>
      <c r="AD217" s="86"/>
      <c r="AE217" s="86"/>
      <c r="AF217" s="86"/>
      <c r="AG217" s="86"/>
      <c r="AH217" s="86"/>
    </row>
    <row r="218" spans="1:34" x14ac:dyDescent="0.2">
      <c r="A218" s="87">
        <v>42552</v>
      </c>
      <c r="B218" s="86">
        <v>183</v>
      </c>
      <c r="C218" s="86" t="s">
        <v>1746</v>
      </c>
      <c r="D218" s="86" t="str">
        <f t="shared" si="41"/>
        <v>3</v>
      </c>
      <c r="E218" s="86" t="s">
        <v>1670</v>
      </c>
      <c r="F218" s="86" t="str">
        <f t="shared" si="42"/>
        <v>CT</v>
      </c>
      <c r="G218" s="86"/>
      <c r="H218" s="86"/>
      <c r="I218" s="86"/>
      <c r="J218" s="86"/>
      <c r="K218" s="86"/>
      <c r="L218" s="86"/>
      <c r="M218" s="86"/>
      <c r="N218" s="86"/>
      <c r="O218" s="86"/>
      <c r="P218" s="86"/>
      <c r="Q218" s="86"/>
      <c r="R218" s="86"/>
      <c r="S218" s="86"/>
      <c r="T218" s="86"/>
      <c r="U218" s="86"/>
      <c r="V218" s="86"/>
      <c r="W218" s="86"/>
      <c r="X218" s="86"/>
      <c r="Y218" s="86">
        <v>10</v>
      </c>
      <c r="Z218" s="86">
        <v>10</v>
      </c>
      <c r="AA218" s="86">
        <v>10</v>
      </c>
      <c r="AB218" s="86"/>
      <c r="AC218" s="86">
        <v>10</v>
      </c>
      <c r="AD218" s="86"/>
      <c r="AE218" s="86"/>
      <c r="AF218" s="86">
        <v>10</v>
      </c>
      <c r="AG218" s="86"/>
      <c r="AH218" s="86"/>
    </row>
    <row r="219" spans="1:34" x14ac:dyDescent="0.2">
      <c r="A219" s="87">
        <v>42557</v>
      </c>
      <c r="B219" s="86">
        <v>188</v>
      </c>
      <c r="C219" s="86" t="s">
        <v>1746</v>
      </c>
      <c r="D219" s="86" t="str">
        <f t="shared" si="41"/>
        <v>3</v>
      </c>
      <c r="E219" s="86" t="s">
        <v>1670</v>
      </c>
      <c r="F219" s="86" t="str">
        <f t="shared" si="42"/>
        <v>CT</v>
      </c>
      <c r="G219" s="86"/>
      <c r="H219" s="86"/>
      <c r="I219" s="86">
        <v>12</v>
      </c>
      <c r="J219" s="86">
        <v>12</v>
      </c>
      <c r="K219" s="86">
        <v>12</v>
      </c>
      <c r="L219" s="86">
        <v>12</v>
      </c>
      <c r="M219" s="86"/>
      <c r="N219" s="86"/>
      <c r="O219" s="86"/>
      <c r="P219" s="86"/>
      <c r="Q219" s="86"/>
      <c r="R219" s="86"/>
      <c r="S219" s="86">
        <v>0.47</v>
      </c>
      <c r="T219" s="86">
        <v>0.49</v>
      </c>
      <c r="U219" s="86">
        <f>AVERAGE(S219:T219)</f>
        <v>0.48</v>
      </c>
      <c r="V219" s="86">
        <v>0.54</v>
      </c>
      <c r="W219" s="86">
        <f>11.898*(U219^(3.3534))</f>
        <v>1.0151923348970988</v>
      </c>
      <c r="X219" s="86">
        <f>11.898*(V219^(3.3534))</f>
        <v>1.506895717968777</v>
      </c>
      <c r="Y219" s="86">
        <v>10</v>
      </c>
      <c r="Z219" s="86">
        <v>10</v>
      </c>
      <c r="AA219" s="86">
        <v>9</v>
      </c>
      <c r="AB219" s="86">
        <v>10</v>
      </c>
      <c r="AC219" s="86">
        <v>10</v>
      </c>
      <c r="AD219" s="86"/>
      <c r="AE219" s="86"/>
      <c r="AF219" s="86">
        <v>9</v>
      </c>
      <c r="AG219" s="86"/>
      <c r="AH219" s="86"/>
    </row>
    <row r="220" spans="1:34" x14ac:dyDescent="0.2">
      <c r="A220" s="87">
        <v>42563</v>
      </c>
      <c r="B220" s="86">
        <v>194</v>
      </c>
      <c r="C220" s="86" t="s">
        <v>1746</v>
      </c>
      <c r="D220" s="86" t="str">
        <f t="shared" si="41"/>
        <v>3</v>
      </c>
      <c r="E220" s="86" t="s">
        <v>1670</v>
      </c>
      <c r="F220" s="86" t="str">
        <f t="shared" si="42"/>
        <v>CT</v>
      </c>
      <c r="G220" s="86"/>
      <c r="H220" s="86"/>
      <c r="I220" s="86"/>
      <c r="J220" s="86"/>
      <c r="K220" s="86"/>
      <c r="L220" s="86"/>
      <c r="M220" s="86"/>
      <c r="N220" s="86"/>
      <c r="O220" s="86"/>
      <c r="P220" s="86"/>
      <c r="Q220" s="86"/>
      <c r="R220" s="86"/>
      <c r="S220" s="86"/>
      <c r="T220" s="86"/>
      <c r="U220" s="86"/>
      <c r="V220" s="86"/>
      <c r="W220" s="86"/>
      <c r="X220" s="86"/>
      <c r="Y220" s="86">
        <v>8</v>
      </c>
      <c r="Z220" s="86">
        <v>10</v>
      </c>
      <c r="AA220" s="86">
        <v>9</v>
      </c>
      <c r="AB220" s="86">
        <v>10</v>
      </c>
      <c r="AC220" s="86">
        <v>10</v>
      </c>
      <c r="AD220" s="86"/>
      <c r="AE220" s="86"/>
      <c r="AF220" s="86">
        <v>9</v>
      </c>
      <c r="AG220" s="86"/>
      <c r="AH220" s="86"/>
    </row>
    <row r="221" spans="1:34" x14ac:dyDescent="0.2">
      <c r="A221" s="87">
        <v>42567</v>
      </c>
      <c r="B221" s="86">
        <v>198</v>
      </c>
      <c r="C221" s="86" t="s">
        <v>1746</v>
      </c>
      <c r="D221" s="86" t="str">
        <f t="shared" si="41"/>
        <v>3</v>
      </c>
      <c r="E221" s="86" t="s">
        <v>1670</v>
      </c>
      <c r="F221" s="86" t="str">
        <f t="shared" si="42"/>
        <v>CT</v>
      </c>
      <c r="G221" s="86"/>
      <c r="H221" s="86"/>
      <c r="I221" s="86">
        <v>12</v>
      </c>
      <c r="J221" s="86">
        <v>11.5</v>
      </c>
      <c r="K221" s="86">
        <v>13.5</v>
      </c>
      <c r="L221" s="86">
        <v>13.5</v>
      </c>
      <c r="M221" s="86">
        <v>3</v>
      </c>
      <c r="N221" s="86">
        <v>3</v>
      </c>
      <c r="O221" s="86"/>
      <c r="P221" s="86"/>
      <c r="Q221" s="86"/>
      <c r="R221" s="86"/>
      <c r="S221" s="86">
        <v>0.51</v>
      </c>
      <c r="T221" s="86">
        <v>0.5</v>
      </c>
      <c r="U221" s="86">
        <f>AVERAGE(S221:T221)</f>
        <v>0.505</v>
      </c>
      <c r="V221" s="86">
        <v>0.54</v>
      </c>
      <c r="W221" s="86">
        <f>11.898*(U221^(3.3534))</f>
        <v>1.2036252002599823</v>
      </c>
      <c r="X221" s="86">
        <f>11.898*(V221^(3.3534))</f>
        <v>1.506895717968777</v>
      </c>
      <c r="Y221" s="86">
        <v>7</v>
      </c>
      <c r="Z221" s="86">
        <v>9</v>
      </c>
      <c r="AA221" s="86">
        <v>9</v>
      </c>
      <c r="AB221" s="86">
        <v>9</v>
      </c>
      <c r="AC221" s="86">
        <v>8</v>
      </c>
      <c r="AD221" s="86"/>
      <c r="AE221" s="86">
        <v>9</v>
      </c>
      <c r="AF221" s="86">
        <v>8</v>
      </c>
      <c r="AG221" s="86"/>
      <c r="AH221" s="86"/>
    </row>
    <row r="222" spans="1:34" x14ac:dyDescent="0.2">
      <c r="A222" s="87">
        <v>42573</v>
      </c>
      <c r="B222" s="86">
        <v>204</v>
      </c>
      <c r="C222" s="86" t="s">
        <v>1746</v>
      </c>
      <c r="D222" s="86" t="str">
        <f t="shared" si="41"/>
        <v>3</v>
      </c>
      <c r="E222" s="86" t="s">
        <v>1670</v>
      </c>
      <c r="F222" s="86" t="str">
        <f t="shared" si="42"/>
        <v>CT</v>
      </c>
      <c r="G222" s="86"/>
      <c r="H222" s="86"/>
      <c r="I222" s="86">
        <v>12</v>
      </c>
      <c r="J222" s="86">
        <v>6.5</v>
      </c>
      <c r="K222" s="86">
        <v>13.5</v>
      </c>
      <c r="L222" s="86">
        <v>10.5</v>
      </c>
      <c r="M222" s="86">
        <v>3.5</v>
      </c>
      <c r="N222" s="86">
        <v>3.5</v>
      </c>
      <c r="O222" s="86"/>
      <c r="P222" s="86"/>
      <c r="Q222" s="86"/>
      <c r="R222" s="86"/>
      <c r="S222" s="86">
        <v>0.49</v>
      </c>
      <c r="T222" s="86">
        <v>0.47</v>
      </c>
      <c r="U222" s="86">
        <f>AVERAGE(S222:T222)</f>
        <v>0.48</v>
      </c>
      <c r="V222" s="86">
        <v>0.55000000000000004</v>
      </c>
      <c r="W222" s="86">
        <f>11.898*(U222^(3.3534))</f>
        <v>1.0151923348970988</v>
      </c>
      <c r="X222" s="86">
        <f>11.898*(V222^(3.3534))</f>
        <v>1.6025301443006683</v>
      </c>
      <c r="Y222" s="86">
        <v>8</v>
      </c>
      <c r="Z222" s="86">
        <v>9</v>
      </c>
      <c r="AA222" s="86">
        <v>7</v>
      </c>
      <c r="AB222" s="86">
        <v>8</v>
      </c>
      <c r="AC222" s="86">
        <v>9</v>
      </c>
      <c r="AD222" s="86"/>
      <c r="AE222" s="86">
        <v>9</v>
      </c>
      <c r="AF222" s="86">
        <v>8</v>
      </c>
      <c r="AG222" s="86">
        <v>9</v>
      </c>
      <c r="AH222" s="86"/>
    </row>
    <row r="223" spans="1:34" x14ac:dyDescent="0.2">
      <c r="A223" s="87">
        <v>42578</v>
      </c>
      <c r="B223" s="86">
        <v>209</v>
      </c>
      <c r="C223" s="86" t="s">
        <v>1746</v>
      </c>
      <c r="D223" s="86" t="str">
        <f t="shared" si="41"/>
        <v>3</v>
      </c>
      <c r="E223" s="86" t="s">
        <v>1670</v>
      </c>
      <c r="F223" s="86" t="str">
        <f t="shared" si="42"/>
        <v>CT</v>
      </c>
      <c r="G223" s="86"/>
      <c r="H223" s="86"/>
      <c r="I223" s="86">
        <v>12</v>
      </c>
      <c r="J223" s="86">
        <v>6.5</v>
      </c>
      <c r="K223" s="86">
        <v>13.5</v>
      </c>
      <c r="L223" s="86">
        <v>10.5</v>
      </c>
      <c r="M223" s="86">
        <v>4</v>
      </c>
      <c r="N223" s="86">
        <v>4</v>
      </c>
      <c r="O223" s="86"/>
      <c r="P223" s="86"/>
      <c r="Q223" s="86"/>
      <c r="R223" s="86"/>
      <c r="S223" s="86"/>
      <c r="T223" s="86"/>
      <c r="U223" s="86"/>
      <c r="V223" s="86"/>
      <c r="W223" s="86"/>
      <c r="X223" s="86"/>
      <c r="Y223" s="86">
        <v>9</v>
      </c>
      <c r="Z223" s="86">
        <v>9</v>
      </c>
      <c r="AA223" s="86">
        <v>6</v>
      </c>
      <c r="AB223" s="86">
        <v>8</v>
      </c>
      <c r="AC223" s="86">
        <v>8</v>
      </c>
      <c r="AD223" s="86"/>
      <c r="AE223" s="86">
        <v>9</v>
      </c>
      <c r="AF223" s="86">
        <v>8</v>
      </c>
      <c r="AG223" s="86"/>
      <c r="AH223" s="86"/>
    </row>
    <row r="224" spans="1:34" x14ac:dyDescent="0.2">
      <c r="A224" s="87">
        <v>42587</v>
      </c>
      <c r="B224" s="86">
        <v>218</v>
      </c>
      <c r="C224" s="86" t="s">
        <v>1746</v>
      </c>
      <c r="D224" s="86" t="str">
        <f t="shared" si="41"/>
        <v>3</v>
      </c>
      <c r="E224" s="86" t="s">
        <v>1670</v>
      </c>
      <c r="F224" s="86" t="str">
        <f t="shared" si="42"/>
        <v>CT</v>
      </c>
      <c r="G224" s="86"/>
      <c r="H224" s="86"/>
      <c r="I224" s="86">
        <v>12</v>
      </c>
      <c r="J224" s="86">
        <v>5</v>
      </c>
      <c r="K224" s="86">
        <v>13.5</v>
      </c>
      <c r="L224" s="86">
        <v>7</v>
      </c>
      <c r="M224" s="86">
        <v>5</v>
      </c>
      <c r="N224" s="86">
        <v>5</v>
      </c>
      <c r="O224" s="86"/>
      <c r="P224" s="86"/>
      <c r="Q224" s="86"/>
      <c r="R224" s="86"/>
      <c r="S224" s="86">
        <v>0.46</v>
      </c>
      <c r="T224" s="86">
        <v>0.45</v>
      </c>
      <c r="U224" s="86">
        <f>AVERAGE(S224:T224)</f>
        <v>0.45500000000000002</v>
      </c>
      <c r="V224" s="86">
        <v>0.54</v>
      </c>
      <c r="W224" s="86">
        <f t="shared" ref="W224:X226" si="45">11.898*(U224^(3.3534))</f>
        <v>0.84849518498403487</v>
      </c>
      <c r="X224" s="86">
        <f t="shared" si="45"/>
        <v>1.506895717968777</v>
      </c>
      <c r="Y224" s="86">
        <v>7</v>
      </c>
      <c r="Z224" s="86">
        <v>9</v>
      </c>
      <c r="AA224" s="86">
        <v>7</v>
      </c>
      <c r="AB224" s="86">
        <v>7</v>
      </c>
      <c r="AC224" s="86">
        <v>6</v>
      </c>
      <c r="AD224" s="86"/>
      <c r="AE224" s="86">
        <v>8</v>
      </c>
      <c r="AF224" s="86">
        <v>6</v>
      </c>
      <c r="AG224" s="86">
        <v>7</v>
      </c>
      <c r="AH224" s="86"/>
    </row>
    <row r="225" spans="1:34" x14ac:dyDescent="0.2">
      <c r="A225" s="87">
        <v>42594</v>
      </c>
      <c r="B225" s="86">
        <v>225</v>
      </c>
      <c r="C225" s="86" t="s">
        <v>1746</v>
      </c>
      <c r="D225" s="86" t="str">
        <f t="shared" si="41"/>
        <v>3</v>
      </c>
      <c r="E225" s="86" t="s">
        <v>1670</v>
      </c>
      <c r="F225" s="86" t="str">
        <f t="shared" si="42"/>
        <v>CT</v>
      </c>
      <c r="G225" s="86"/>
      <c r="H225" s="86"/>
      <c r="I225" s="86">
        <v>12</v>
      </c>
      <c r="J225" s="86">
        <v>3</v>
      </c>
      <c r="K225" s="86">
        <v>13.5</v>
      </c>
      <c r="L225" s="86">
        <v>6.5</v>
      </c>
      <c r="M225" s="86">
        <v>7.5</v>
      </c>
      <c r="N225" s="86">
        <v>7.5</v>
      </c>
      <c r="O225" s="86"/>
      <c r="P225" s="86"/>
      <c r="Q225" s="86"/>
      <c r="R225" s="86"/>
      <c r="S225" s="86">
        <v>0.43</v>
      </c>
      <c r="T225" s="86">
        <v>0.47</v>
      </c>
      <c r="U225" s="86">
        <f>AVERAGE(S225:T225)</f>
        <v>0.44999999999999996</v>
      </c>
      <c r="V225" s="86">
        <v>0.53</v>
      </c>
      <c r="W225" s="86">
        <f t="shared" si="45"/>
        <v>0.81762998177960799</v>
      </c>
      <c r="X225" s="86">
        <f t="shared" si="45"/>
        <v>1.4153396250219665</v>
      </c>
      <c r="Y225" s="86">
        <v>7</v>
      </c>
      <c r="Z225" s="86">
        <v>8</v>
      </c>
      <c r="AA225" s="86">
        <v>5</v>
      </c>
      <c r="AB225" s="86">
        <v>8</v>
      </c>
      <c r="AC225" s="86">
        <v>2</v>
      </c>
      <c r="AD225" s="86"/>
      <c r="AE225" s="86">
        <v>8</v>
      </c>
      <c r="AF225" s="86">
        <v>4</v>
      </c>
      <c r="AG225" s="86">
        <v>5</v>
      </c>
      <c r="AH225" s="86"/>
    </row>
    <row r="226" spans="1:34" x14ac:dyDescent="0.2">
      <c r="A226" s="87">
        <v>42600</v>
      </c>
      <c r="B226" s="86">
        <v>231</v>
      </c>
      <c r="C226" s="86" t="s">
        <v>1746</v>
      </c>
      <c r="D226" s="86" t="str">
        <f t="shared" si="41"/>
        <v>3</v>
      </c>
      <c r="E226" s="86" t="s">
        <v>1670</v>
      </c>
      <c r="F226" s="86" t="str">
        <f t="shared" si="42"/>
        <v>CT</v>
      </c>
      <c r="G226" s="86"/>
      <c r="H226" s="86"/>
      <c r="I226" s="86">
        <v>12</v>
      </c>
      <c r="J226" s="86">
        <v>2.5</v>
      </c>
      <c r="K226" s="86">
        <v>13.5</v>
      </c>
      <c r="L226" s="86">
        <v>6</v>
      </c>
      <c r="M226" s="86">
        <v>7.5</v>
      </c>
      <c r="N226" s="86">
        <v>7.5</v>
      </c>
      <c r="O226" s="86"/>
      <c r="P226" s="86"/>
      <c r="Q226" s="86"/>
      <c r="R226" s="86"/>
      <c r="S226" s="86">
        <v>0.43</v>
      </c>
      <c r="T226" s="86">
        <v>0.44</v>
      </c>
      <c r="U226" s="86">
        <f>AVERAGE(S226:T226)</f>
        <v>0.435</v>
      </c>
      <c r="V226" s="86">
        <v>0.48</v>
      </c>
      <c r="W226" s="86">
        <f t="shared" si="45"/>
        <v>0.72976635835254977</v>
      </c>
      <c r="X226" s="86">
        <f t="shared" si="45"/>
        <v>1.0151923348970988</v>
      </c>
      <c r="Y226" s="86">
        <v>3</v>
      </c>
      <c r="Z226" s="86">
        <v>8</v>
      </c>
      <c r="AA226" s="86">
        <v>2</v>
      </c>
      <c r="AB226" s="86">
        <v>6</v>
      </c>
      <c r="AC226" s="86">
        <v>0</v>
      </c>
      <c r="AD226" s="86"/>
      <c r="AE226" s="86">
        <v>6</v>
      </c>
      <c r="AF226" s="86">
        <v>2</v>
      </c>
      <c r="AG226" s="86">
        <v>4</v>
      </c>
      <c r="AH226" s="86"/>
    </row>
    <row r="227" spans="1:34" x14ac:dyDescent="0.2">
      <c r="A227" s="87">
        <v>42538</v>
      </c>
      <c r="B227" s="86">
        <v>169</v>
      </c>
      <c r="C227" s="86" t="s">
        <v>1747</v>
      </c>
      <c r="D227" s="86" t="str">
        <f t="shared" si="41"/>
        <v>3</v>
      </c>
      <c r="E227" s="86" t="s">
        <v>1670</v>
      </c>
      <c r="F227" s="86" t="str">
        <f t="shared" si="42"/>
        <v>SH</v>
      </c>
      <c r="G227" s="86"/>
      <c r="H227" s="86"/>
      <c r="I227" s="86">
        <v>7</v>
      </c>
      <c r="J227" s="86">
        <v>7</v>
      </c>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row>
    <row r="228" spans="1:34" x14ac:dyDescent="0.2">
      <c r="A228" s="87">
        <v>42546</v>
      </c>
      <c r="B228" s="86">
        <v>177</v>
      </c>
      <c r="C228" s="86" t="s">
        <v>1747</v>
      </c>
      <c r="D228" s="86" t="str">
        <f t="shared" si="41"/>
        <v>3</v>
      </c>
      <c r="E228" s="86" t="s">
        <v>1670</v>
      </c>
      <c r="F228" s="86" t="str">
        <f t="shared" si="42"/>
        <v>SH</v>
      </c>
      <c r="G228" s="86"/>
      <c r="H228" s="86"/>
      <c r="I228" s="86">
        <v>11</v>
      </c>
      <c r="J228" s="86">
        <v>11</v>
      </c>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row>
    <row r="229" spans="1:34" x14ac:dyDescent="0.2">
      <c r="A229" s="87">
        <v>42552</v>
      </c>
      <c r="B229" s="86">
        <v>183</v>
      </c>
      <c r="C229" s="86" t="s">
        <v>1747</v>
      </c>
      <c r="D229" s="86" t="str">
        <f t="shared" si="41"/>
        <v>3</v>
      </c>
      <c r="E229" s="86" t="s">
        <v>1670</v>
      </c>
      <c r="F229" s="86" t="str">
        <f t="shared" si="42"/>
        <v>SH</v>
      </c>
      <c r="G229" s="86"/>
      <c r="H229" s="86"/>
      <c r="I229" s="86"/>
      <c r="J229" s="86"/>
      <c r="K229" s="86"/>
      <c r="L229" s="86"/>
      <c r="M229" s="86"/>
      <c r="N229" s="86"/>
      <c r="O229" s="86"/>
      <c r="P229" s="86"/>
      <c r="Q229" s="86"/>
      <c r="R229" s="86"/>
      <c r="S229" s="86"/>
      <c r="T229" s="86"/>
      <c r="U229" s="86"/>
      <c r="V229" s="86"/>
      <c r="W229" s="86"/>
      <c r="X229" s="86"/>
      <c r="Y229" s="86">
        <v>10</v>
      </c>
      <c r="Z229" s="86">
        <v>10</v>
      </c>
      <c r="AA229" s="86">
        <v>10</v>
      </c>
      <c r="AB229" s="86"/>
      <c r="AC229" s="86">
        <v>10</v>
      </c>
      <c r="AD229" s="86"/>
      <c r="AE229" s="86">
        <v>10</v>
      </c>
      <c r="AF229" s="86"/>
      <c r="AG229" s="86"/>
      <c r="AH229" s="86"/>
    </row>
    <row r="230" spans="1:34" x14ac:dyDescent="0.2">
      <c r="A230" s="87">
        <v>42557</v>
      </c>
      <c r="B230" s="86">
        <v>188</v>
      </c>
      <c r="C230" s="86" t="s">
        <v>1747</v>
      </c>
      <c r="D230" s="86" t="str">
        <f t="shared" si="41"/>
        <v>3</v>
      </c>
      <c r="E230" s="86" t="s">
        <v>1670</v>
      </c>
      <c r="F230" s="86" t="str">
        <f t="shared" si="42"/>
        <v>SH</v>
      </c>
      <c r="G230" s="86"/>
      <c r="H230" s="86"/>
      <c r="I230" s="86">
        <v>14</v>
      </c>
      <c r="J230" s="86">
        <v>14</v>
      </c>
      <c r="K230" s="86"/>
      <c r="L230" s="86"/>
      <c r="M230" s="86"/>
      <c r="N230" s="86"/>
      <c r="O230" s="86"/>
      <c r="P230" s="86"/>
      <c r="Q230" s="86"/>
      <c r="R230" s="86"/>
      <c r="S230" s="86">
        <v>0.5</v>
      </c>
      <c r="T230" s="86">
        <v>0.55000000000000004</v>
      </c>
      <c r="U230" s="86">
        <f>AVERAGE(S230:T230)</f>
        <v>0.52500000000000002</v>
      </c>
      <c r="V230" s="86">
        <v>0.55000000000000004</v>
      </c>
      <c r="W230" s="86">
        <f>11.898*(U230^(3.3534))</f>
        <v>1.3710590905803748</v>
      </c>
      <c r="X230" s="86">
        <f>11.898*(V230^(3.3534))</f>
        <v>1.6025301443006683</v>
      </c>
      <c r="Y230" s="86">
        <v>10</v>
      </c>
      <c r="Z230" s="86">
        <v>10</v>
      </c>
      <c r="AA230" s="86">
        <v>10</v>
      </c>
      <c r="AB230" s="86">
        <v>10</v>
      </c>
      <c r="AC230" s="86"/>
      <c r="AD230" s="86"/>
      <c r="AE230" s="86">
        <v>10</v>
      </c>
      <c r="AF230" s="86"/>
      <c r="AG230" s="86"/>
      <c r="AH230" s="86"/>
    </row>
    <row r="231" spans="1:34" x14ac:dyDescent="0.2">
      <c r="A231" s="87">
        <v>42563</v>
      </c>
      <c r="B231" s="86">
        <v>194</v>
      </c>
      <c r="C231" s="86" t="s">
        <v>1747</v>
      </c>
      <c r="D231" s="86" t="str">
        <f t="shared" si="41"/>
        <v>3</v>
      </c>
      <c r="E231" s="86" t="s">
        <v>1670</v>
      </c>
      <c r="F231" s="86" t="str">
        <f t="shared" si="42"/>
        <v>SH</v>
      </c>
      <c r="G231" s="86"/>
      <c r="H231" s="86"/>
      <c r="I231" s="86"/>
      <c r="J231" s="86"/>
      <c r="K231" s="86"/>
      <c r="L231" s="86"/>
      <c r="M231" s="86"/>
      <c r="N231" s="86"/>
      <c r="O231" s="86"/>
      <c r="P231" s="86"/>
      <c r="Q231" s="86"/>
      <c r="R231" s="86"/>
      <c r="S231" s="86"/>
      <c r="T231" s="86"/>
      <c r="U231" s="86"/>
      <c r="V231" s="86"/>
      <c r="W231" s="86"/>
      <c r="X231" s="86"/>
      <c r="Y231" s="86">
        <v>10</v>
      </c>
      <c r="Z231" s="86">
        <v>10</v>
      </c>
      <c r="AA231" s="86">
        <v>10</v>
      </c>
      <c r="AB231" s="86">
        <v>10</v>
      </c>
      <c r="AC231" s="86">
        <v>10</v>
      </c>
      <c r="AD231" s="86"/>
      <c r="AE231" s="86"/>
      <c r="AF231" s="86"/>
      <c r="AG231" s="86"/>
      <c r="AH231" s="86"/>
    </row>
    <row r="232" spans="1:34" x14ac:dyDescent="0.2">
      <c r="A232" s="87">
        <v>42567</v>
      </c>
      <c r="B232" s="86">
        <v>198</v>
      </c>
      <c r="C232" s="86" t="s">
        <v>1747</v>
      </c>
      <c r="D232" s="86" t="str">
        <f t="shared" si="41"/>
        <v>3</v>
      </c>
      <c r="E232" s="86" t="s">
        <v>1670</v>
      </c>
      <c r="F232" s="86" t="str">
        <f t="shared" si="42"/>
        <v>SH</v>
      </c>
      <c r="G232" s="86"/>
      <c r="H232" s="86"/>
      <c r="I232" s="86">
        <v>16</v>
      </c>
      <c r="J232" s="86">
        <v>16</v>
      </c>
      <c r="K232" s="86"/>
      <c r="L232" s="86"/>
      <c r="M232" s="86"/>
      <c r="N232" s="86"/>
      <c r="O232" s="86"/>
      <c r="P232" s="86"/>
      <c r="Q232" s="86"/>
      <c r="R232" s="86"/>
      <c r="S232" s="86">
        <v>0.52</v>
      </c>
      <c r="T232" s="86">
        <v>0.5</v>
      </c>
      <c r="U232" s="86">
        <f>AVERAGE(S232:T232)</f>
        <v>0.51</v>
      </c>
      <c r="V232" s="86">
        <v>0.54</v>
      </c>
      <c r="W232" s="86">
        <f>11.898*(U232^(3.3534))</f>
        <v>1.2440556074631184</v>
      </c>
      <c r="X232" s="86">
        <f>11.898*(V232^(3.3534))</f>
        <v>1.506895717968777</v>
      </c>
      <c r="Y232" s="86">
        <v>9</v>
      </c>
      <c r="Z232" s="86">
        <v>9</v>
      </c>
      <c r="AA232" s="86">
        <v>9</v>
      </c>
      <c r="AB232" s="86">
        <v>8</v>
      </c>
      <c r="AC232" s="86">
        <v>8</v>
      </c>
      <c r="AD232" s="86"/>
      <c r="AE232" s="86">
        <v>9</v>
      </c>
      <c r="AF232" s="86">
        <v>9</v>
      </c>
      <c r="AG232" s="86"/>
      <c r="AH232" s="86"/>
    </row>
    <row r="233" spans="1:34" x14ac:dyDescent="0.2">
      <c r="A233" s="87">
        <v>42573</v>
      </c>
      <c r="B233" s="86">
        <v>204</v>
      </c>
      <c r="C233" s="86" t="s">
        <v>1747</v>
      </c>
      <c r="D233" s="86" t="str">
        <f t="shared" si="41"/>
        <v>3</v>
      </c>
      <c r="E233" s="86" t="s">
        <v>1670</v>
      </c>
      <c r="F233" s="86" t="str">
        <f t="shared" si="42"/>
        <v>SH</v>
      </c>
      <c r="G233" s="86"/>
      <c r="H233" s="86"/>
      <c r="I233" s="86">
        <v>16</v>
      </c>
      <c r="J233" s="86">
        <v>16</v>
      </c>
      <c r="K233" s="86"/>
      <c r="L233" s="86"/>
      <c r="M233" s="86"/>
      <c r="N233" s="86"/>
      <c r="O233" s="86"/>
      <c r="P233" s="86"/>
      <c r="Q233" s="86"/>
      <c r="R233" s="86"/>
      <c r="S233" s="86">
        <v>0.56000000000000005</v>
      </c>
      <c r="T233" s="86">
        <v>0.53</v>
      </c>
      <c r="U233" s="86">
        <f>AVERAGE(S233:T233)</f>
        <v>0.54500000000000004</v>
      </c>
      <c r="V233" s="86">
        <v>0.53</v>
      </c>
      <c r="W233" s="86">
        <f>11.898*(U233^(3.3534))</f>
        <v>1.5541967459091761</v>
      </c>
      <c r="X233" s="86">
        <f>11.898*(V233^(3.3534))</f>
        <v>1.4153396250219665</v>
      </c>
      <c r="Y233" s="86">
        <v>9</v>
      </c>
      <c r="Z233" s="86">
        <v>9</v>
      </c>
      <c r="AA233" s="86">
        <v>8</v>
      </c>
      <c r="AB233" s="86">
        <v>7</v>
      </c>
      <c r="AC233" s="86">
        <v>9</v>
      </c>
      <c r="AD233" s="86"/>
      <c r="AE233" s="86">
        <v>8</v>
      </c>
      <c r="AF233" s="86">
        <v>9</v>
      </c>
      <c r="AG233" s="86"/>
      <c r="AH233" s="86"/>
    </row>
    <row r="234" spans="1:34" x14ac:dyDescent="0.2">
      <c r="A234" s="87">
        <v>42578</v>
      </c>
      <c r="B234" s="86">
        <v>209</v>
      </c>
      <c r="C234" s="86" t="s">
        <v>1747</v>
      </c>
      <c r="D234" s="86" t="str">
        <f t="shared" si="41"/>
        <v>3</v>
      </c>
      <c r="E234" s="86" t="s">
        <v>1670</v>
      </c>
      <c r="F234" s="86" t="str">
        <f t="shared" si="42"/>
        <v>SH</v>
      </c>
      <c r="G234" s="86"/>
      <c r="H234" s="86"/>
      <c r="I234" s="86">
        <v>16</v>
      </c>
      <c r="J234" s="86">
        <v>16</v>
      </c>
      <c r="K234" s="86"/>
      <c r="L234" s="86"/>
      <c r="M234" s="86"/>
      <c r="N234" s="86"/>
      <c r="O234" s="86"/>
      <c r="P234" s="86"/>
      <c r="Q234" s="86"/>
      <c r="R234" s="86"/>
      <c r="S234" s="86"/>
      <c r="T234" s="86"/>
      <c r="U234" s="86"/>
      <c r="V234" s="86"/>
      <c r="W234" s="86"/>
      <c r="X234" s="86"/>
      <c r="Y234" s="86">
        <v>9</v>
      </c>
      <c r="Z234" s="86">
        <v>8</v>
      </c>
      <c r="AA234" s="86">
        <v>7</v>
      </c>
      <c r="AB234" s="86">
        <v>7</v>
      </c>
      <c r="AC234" s="86">
        <v>7</v>
      </c>
      <c r="AD234" s="86"/>
      <c r="AE234" s="86">
        <v>8</v>
      </c>
      <c r="AF234" s="86">
        <v>9</v>
      </c>
      <c r="AG234" s="86"/>
      <c r="AH234" s="86">
        <v>7</v>
      </c>
    </row>
    <row r="235" spans="1:34" x14ac:dyDescent="0.2">
      <c r="A235" s="87">
        <v>42587</v>
      </c>
      <c r="B235" s="86">
        <v>218</v>
      </c>
      <c r="C235" s="86" t="s">
        <v>1747</v>
      </c>
      <c r="D235" s="86" t="str">
        <f t="shared" si="41"/>
        <v>3</v>
      </c>
      <c r="E235" s="86" t="s">
        <v>1670</v>
      </c>
      <c r="F235" s="86" t="str">
        <f t="shared" si="42"/>
        <v>SH</v>
      </c>
      <c r="G235" s="86"/>
      <c r="H235" s="86"/>
      <c r="I235" s="86">
        <v>16</v>
      </c>
      <c r="J235" s="86">
        <v>15.5</v>
      </c>
      <c r="K235" s="86"/>
      <c r="L235" s="86"/>
      <c r="M235" s="86"/>
      <c r="N235" s="86"/>
      <c r="O235" s="86"/>
      <c r="P235" s="86"/>
      <c r="Q235" s="86"/>
      <c r="R235" s="86"/>
      <c r="S235" s="86">
        <v>0.52</v>
      </c>
      <c r="T235" s="86">
        <v>0.52</v>
      </c>
      <c r="U235" s="86">
        <f>AVERAGE(S235:T235)</f>
        <v>0.52</v>
      </c>
      <c r="V235" s="86">
        <v>0.55000000000000004</v>
      </c>
      <c r="W235" s="86">
        <f t="shared" ref="W235:X237" si="46">11.898*(U235^(3.3534))</f>
        <v>1.3277599882279214</v>
      </c>
      <c r="X235" s="86">
        <f t="shared" si="46"/>
        <v>1.6025301443006683</v>
      </c>
      <c r="Y235" s="86">
        <v>8</v>
      </c>
      <c r="Z235" s="86">
        <v>9</v>
      </c>
      <c r="AA235" s="86">
        <v>8</v>
      </c>
      <c r="AB235" s="86">
        <v>7</v>
      </c>
      <c r="AC235" s="86">
        <v>7</v>
      </c>
      <c r="AD235" s="86"/>
      <c r="AE235" s="86">
        <v>9</v>
      </c>
      <c r="AF235" s="86">
        <v>8</v>
      </c>
      <c r="AG235" s="86"/>
      <c r="AH235" s="86"/>
    </row>
    <row r="236" spans="1:34" x14ac:dyDescent="0.2">
      <c r="A236" s="87">
        <v>42594</v>
      </c>
      <c r="B236" s="86">
        <v>225</v>
      </c>
      <c r="C236" s="86" t="s">
        <v>1747</v>
      </c>
      <c r="D236" s="86" t="str">
        <f t="shared" si="41"/>
        <v>3</v>
      </c>
      <c r="E236" s="86" t="s">
        <v>1670</v>
      </c>
      <c r="F236" s="86" t="str">
        <f t="shared" si="42"/>
        <v>SH</v>
      </c>
      <c r="G236" s="86"/>
      <c r="H236" s="86"/>
      <c r="I236" s="86">
        <v>16</v>
      </c>
      <c r="J236" s="86">
        <v>15.5</v>
      </c>
      <c r="K236" s="86"/>
      <c r="L236" s="86"/>
      <c r="M236" s="86"/>
      <c r="N236" s="86"/>
      <c r="O236" s="86"/>
      <c r="P236" s="86"/>
      <c r="Q236" s="86"/>
      <c r="R236" s="86"/>
      <c r="S236" s="86">
        <v>0.53</v>
      </c>
      <c r="T236" s="86">
        <v>0.51</v>
      </c>
      <c r="U236" s="86">
        <f>AVERAGE(S236:T236)</f>
        <v>0.52</v>
      </c>
      <c r="V236" s="86">
        <v>0.54</v>
      </c>
      <c r="W236" s="86">
        <f t="shared" si="46"/>
        <v>1.3277599882279214</v>
      </c>
      <c r="X236" s="86">
        <f t="shared" si="46"/>
        <v>1.506895717968777</v>
      </c>
      <c r="Y236" s="86">
        <v>7</v>
      </c>
      <c r="Z236" s="86">
        <v>8</v>
      </c>
      <c r="AA236" s="86">
        <v>7</v>
      </c>
      <c r="AB236" s="86">
        <v>6</v>
      </c>
      <c r="AC236" s="86">
        <v>5</v>
      </c>
      <c r="AD236" s="86"/>
      <c r="AE236" s="86">
        <v>8</v>
      </c>
      <c r="AF236" s="86">
        <v>6</v>
      </c>
      <c r="AG236" s="86"/>
      <c r="AH236" s="86"/>
    </row>
    <row r="237" spans="1:34" x14ac:dyDescent="0.2">
      <c r="A237" s="87">
        <v>42600</v>
      </c>
      <c r="B237" s="86">
        <v>231</v>
      </c>
      <c r="C237" s="86" t="s">
        <v>1747</v>
      </c>
      <c r="D237" s="86" t="str">
        <f t="shared" si="41"/>
        <v>3</v>
      </c>
      <c r="E237" s="86" t="s">
        <v>1670</v>
      </c>
      <c r="F237" s="86" t="str">
        <f t="shared" si="42"/>
        <v>SH</v>
      </c>
      <c r="G237" s="86"/>
      <c r="H237" s="86"/>
      <c r="I237" s="86">
        <v>16</v>
      </c>
      <c r="J237" s="86">
        <v>14.5</v>
      </c>
      <c r="K237" s="86"/>
      <c r="L237" s="86"/>
      <c r="M237" s="86"/>
      <c r="N237" s="86"/>
      <c r="O237" s="86"/>
      <c r="P237" s="86"/>
      <c r="Q237" s="86"/>
      <c r="R237" s="86"/>
      <c r="S237" s="86">
        <v>0.51</v>
      </c>
      <c r="T237" s="86">
        <v>0.51</v>
      </c>
      <c r="U237" s="86">
        <f>AVERAGE(S237:T237)</f>
        <v>0.51</v>
      </c>
      <c r="V237" s="86">
        <v>0.5</v>
      </c>
      <c r="W237" s="86">
        <f t="shared" si="46"/>
        <v>1.2440556074631184</v>
      </c>
      <c r="X237" s="86">
        <f t="shared" si="46"/>
        <v>1.1641259681057374</v>
      </c>
      <c r="Y237" s="86">
        <v>6</v>
      </c>
      <c r="Z237" s="86">
        <v>7</v>
      </c>
      <c r="AA237" s="86">
        <v>5</v>
      </c>
      <c r="AB237" s="86">
        <v>5</v>
      </c>
      <c r="AC237" s="86">
        <v>1</v>
      </c>
      <c r="AD237" s="86"/>
      <c r="AE237" s="86">
        <v>7</v>
      </c>
      <c r="AF237" s="86">
        <v>2</v>
      </c>
      <c r="AG237" s="86"/>
      <c r="AH237" s="86"/>
    </row>
    <row r="238" spans="1:34" x14ac:dyDescent="0.2">
      <c r="A238" s="87">
        <v>42538</v>
      </c>
      <c r="B238" s="86">
        <v>169</v>
      </c>
      <c r="C238" s="86" t="s">
        <v>1748</v>
      </c>
      <c r="D238" s="86" t="str">
        <f t="shared" si="41"/>
        <v>4</v>
      </c>
      <c r="E238" s="86" t="s">
        <v>1670</v>
      </c>
      <c r="F238" s="86" t="str">
        <f t="shared" si="42"/>
        <v>CL</v>
      </c>
      <c r="G238" s="86">
        <v>7</v>
      </c>
      <c r="H238" s="86">
        <v>7</v>
      </c>
      <c r="I238" s="86">
        <v>13.5</v>
      </c>
      <c r="J238" s="86">
        <v>13.5</v>
      </c>
      <c r="K238" s="86">
        <v>4.5</v>
      </c>
      <c r="L238" s="86">
        <v>4.5</v>
      </c>
      <c r="M238" s="86"/>
      <c r="N238" s="86"/>
      <c r="O238" s="86"/>
      <c r="P238" s="86"/>
      <c r="Q238" s="86"/>
      <c r="R238" s="86"/>
      <c r="S238" s="86"/>
      <c r="T238" s="86"/>
      <c r="U238" s="86"/>
      <c r="V238" s="86"/>
      <c r="W238" s="86"/>
      <c r="X238" s="86"/>
      <c r="Y238" s="86"/>
      <c r="Z238" s="86"/>
      <c r="AA238" s="86"/>
      <c r="AB238" s="86"/>
      <c r="AC238" s="86"/>
      <c r="AD238" s="86"/>
      <c r="AE238" s="86"/>
      <c r="AF238" s="86"/>
      <c r="AG238" s="86"/>
      <c r="AH238" s="86"/>
    </row>
    <row r="239" spans="1:34" x14ac:dyDescent="0.2">
      <c r="A239" s="87">
        <v>42546</v>
      </c>
      <c r="B239" s="86">
        <v>177</v>
      </c>
      <c r="C239" s="86" t="s">
        <v>1748</v>
      </c>
      <c r="D239" s="86" t="str">
        <f t="shared" si="41"/>
        <v>4</v>
      </c>
      <c r="E239" s="86" t="s">
        <v>1670</v>
      </c>
      <c r="F239" s="86" t="str">
        <f t="shared" si="42"/>
        <v>CL</v>
      </c>
      <c r="G239" s="86">
        <v>7</v>
      </c>
      <c r="H239" s="86">
        <v>7</v>
      </c>
      <c r="I239" s="86">
        <v>15</v>
      </c>
      <c r="J239" s="86">
        <v>15</v>
      </c>
      <c r="K239" s="86">
        <v>6.5</v>
      </c>
      <c r="L239" s="86">
        <v>6.5</v>
      </c>
      <c r="M239" s="86"/>
      <c r="N239" s="86"/>
      <c r="O239" s="86"/>
      <c r="P239" s="86"/>
      <c r="Q239" s="86"/>
      <c r="R239" s="86"/>
      <c r="S239" s="86"/>
      <c r="T239" s="86"/>
      <c r="U239" s="86"/>
      <c r="V239" s="86"/>
      <c r="W239" s="86"/>
      <c r="X239" s="86"/>
      <c r="Y239" s="86"/>
      <c r="Z239" s="86"/>
      <c r="AA239" s="86"/>
      <c r="AB239" s="86"/>
      <c r="AC239" s="86"/>
      <c r="AD239" s="86"/>
      <c r="AE239" s="86"/>
      <c r="AF239" s="86"/>
      <c r="AG239" s="86"/>
      <c r="AH239" s="86"/>
    </row>
    <row r="240" spans="1:34" x14ac:dyDescent="0.2">
      <c r="A240" s="87">
        <v>42552</v>
      </c>
      <c r="B240" s="86">
        <v>183</v>
      </c>
      <c r="C240" s="86" t="s">
        <v>1748</v>
      </c>
      <c r="D240" s="86" t="str">
        <f t="shared" si="41"/>
        <v>4</v>
      </c>
      <c r="E240" s="86" t="s">
        <v>1670</v>
      </c>
      <c r="F240" s="86" t="str">
        <f t="shared" si="42"/>
        <v>CL</v>
      </c>
      <c r="G240" s="86"/>
      <c r="H240" s="86"/>
      <c r="I240" s="86"/>
      <c r="J240" s="86"/>
      <c r="K240" s="86"/>
      <c r="L240" s="86"/>
      <c r="M240" s="86"/>
      <c r="N240" s="86"/>
      <c r="O240" s="86"/>
      <c r="P240" s="86"/>
      <c r="Q240" s="86"/>
      <c r="R240" s="86"/>
      <c r="S240" s="86"/>
      <c r="T240" s="86"/>
      <c r="U240" s="86"/>
      <c r="V240" s="86"/>
      <c r="W240" s="86"/>
      <c r="X240" s="86"/>
      <c r="Y240" s="86">
        <v>10</v>
      </c>
      <c r="Z240" s="86">
        <v>10</v>
      </c>
      <c r="AA240" s="86">
        <v>10</v>
      </c>
      <c r="AB240" s="86"/>
      <c r="AC240" s="86">
        <v>10</v>
      </c>
      <c r="AD240" s="86"/>
      <c r="AE240" s="86">
        <v>10</v>
      </c>
      <c r="AF240" s="86"/>
      <c r="AG240" s="86"/>
      <c r="AH240" s="86"/>
    </row>
    <row r="241" spans="1:34" x14ac:dyDescent="0.2">
      <c r="A241" s="87">
        <v>42557</v>
      </c>
      <c r="B241" s="86">
        <v>188</v>
      </c>
      <c r="C241" s="86" t="s">
        <v>1748</v>
      </c>
      <c r="D241" s="86" t="str">
        <f t="shared" si="41"/>
        <v>4</v>
      </c>
      <c r="E241" s="86" t="s">
        <v>1670</v>
      </c>
      <c r="F241" s="86" t="str">
        <f t="shared" si="42"/>
        <v>CL</v>
      </c>
      <c r="G241" s="86">
        <v>7</v>
      </c>
      <c r="H241" s="86">
        <v>6</v>
      </c>
      <c r="I241" s="86">
        <v>15</v>
      </c>
      <c r="J241" s="86">
        <v>15</v>
      </c>
      <c r="K241" s="86">
        <v>11</v>
      </c>
      <c r="L241" s="86">
        <v>11</v>
      </c>
      <c r="M241" s="86"/>
      <c r="N241" s="86"/>
      <c r="O241" s="86"/>
      <c r="P241" s="86"/>
      <c r="Q241" s="86"/>
      <c r="R241" s="86"/>
      <c r="S241" s="86">
        <v>0.56999999999999995</v>
      </c>
      <c r="T241" s="86">
        <v>0.57999999999999996</v>
      </c>
      <c r="U241" s="86">
        <f>AVERAGE(S241:T241)</f>
        <v>0.57499999999999996</v>
      </c>
      <c r="V241" s="86">
        <v>0.57999999999999996</v>
      </c>
      <c r="W241" s="86">
        <f>11.898*(U241^(3.3534))</f>
        <v>1.8601335031507611</v>
      </c>
      <c r="X241" s="86">
        <f>11.898*(V241^(3.3534))</f>
        <v>1.9149321834042425</v>
      </c>
      <c r="Y241" s="86">
        <v>10</v>
      </c>
      <c r="Z241" s="86">
        <v>10</v>
      </c>
      <c r="AA241" s="86">
        <v>9</v>
      </c>
      <c r="AB241" s="86">
        <v>10</v>
      </c>
      <c r="AC241" s="86">
        <v>10</v>
      </c>
      <c r="AD241" s="86"/>
      <c r="AE241" s="86">
        <v>10</v>
      </c>
      <c r="AF241" s="86">
        <v>9</v>
      </c>
      <c r="AG241" s="86"/>
      <c r="AH241" s="86"/>
    </row>
    <row r="242" spans="1:34" x14ac:dyDescent="0.2">
      <c r="A242" s="87">
        <v>42563</v>
      </c>
      <c r="B242" s="86">
        <v>194</v>
      </c>
      <c r="C242" s="86" t="s">
        <v>1748</v>
      </c>
      <c r="D242" s="86" t="str">
        <f t="shared" si="41"/>
        <v>4</v>
      </c>
      <c r="E242" s="86" t="s">
        <v>1670</v>
      </c>
      <c r="F242" s="86" t="str">
        <f t="shared" si="42"/>
        <v>CL</v>
      </c>
      <c r="G242" s="86"/>
      <c r="H242" s="86"/>
      <c r="I242" s="86"/>
      <c r="J242" s="86"/>
      <c r="K242" s="86"/>
      <c r="L242" s="86"/>
      <c r="M242" s="86"/>
      <c r="N242" s="86"/>
      <c r="O242" s="86"/>
      <c r="P242" s="86"/>
      <c r="Q242" s="86"/>
      <c r="R242" s="86"/>
      <c r="S242" s="86"/>
      <c r="T242" s="86"/>
      <c r="U242" s="86"/>
      <c r="V242" s="86"/>
      <c r="W242" s="86"/>
      <c r="X242" s="86"/>
      <c r="Y242" s="86">
        <v>10</v>
      </c>
      <c r="Z242" s="86">
        <v>10</v>
      </c>
      <c r="AA242" s="86">
        <v>10</v>
      </c>
      <c r="AB242" s="86">
        <v>10</v>
      </c>
      <c r="AC242" s="86"/>
      <c r="AD242" s="86"/>
      <c r="AE242" s="86">
        <v>10</v>
      </c>
      <c r="AF242" s="86"/>
      <c r="AG242" s="86"/>
      <c r="AH242" s="86"/>
    </row>
    <row r="243" spans="1:34" x14ac:dyDescent="0.2">
      <c r="A243" s="87">
        <v>42567</v>
      </c>
      <c r="B243" s="86">
        <v>198</v>
      </c>
      <c r="C243" s="86" t="s">
        <v>1748</v>
      </c>
      <c r="D243" s="86" t="str">
        <f t="shared" si="41"/>
        <v>4</v>
      </c>
      <c r="E243" s="86" t="s">
        <v>1670</v>
      </c>
      <c r="F243" s="86" t="str">
        <f t="shared" si="42"/>
        <v>CL</v>
      </c>
      <c r="G243" s="86">
        <v>7</v>
      </c>
      <c r="H243" s="86">
        <v>6</v>
      </c>
      <c r="I243" s="86">
        <v>15</v>
      </c>
      <c r="J243" s="86">
        <v>15</v>
      </c>
      <c r="K243" s="86">
        <v>15</v>
      </c>
      <c r="L243" s="86">
        <v>15</v>
      </c>
      <c r="M243" s="86"/>
      <c r="N243" s="86"/>
      <c r="O243" s="86"/>
      <c r="P243" s="86"/>
      <c r="Q243" s="86"/>
      <c r="R243" s="86"/>
      <c r="S243" s="86">
        <v>0.56999999999999995</v>
      </c>
      <c r="T243" s="86">
        <v>0.57999999999999996</v>
      </c>
      <c r="U243" s="86">
        <f>AVERAGE(S243:T243)</f>
        <v>0.57499999999999996</v>
      </c>
      <c r="V243" s="86">
        <v>0.59</v>
      </c>
      <c r="W243" s="86">
        <f>11.898*(U243^(3.3534))</f>
        <v>1.8601335031507611</v>
      </c>
      <c r="X243" s="86">
        <f>11.898*(V243^(3.3534))</f>
        <v>2.0279119780664363</v>
      </c>
      <c r="Y243" s="86">
        <v>8</v>
      </c>
      <c r="Z243" s="86">
        <v>9</v>
      </c>
      <c r="AA243" s="86">
        <v>7</v>
      </c>
      <c r="AB243" s="86">
        <v>8</v>
      </c>
      <c r="AC243" s="86">
        <v>8</v>
      </c>
      <c r="AD243" s="86"/>
      <c r="AE243" s="86">
        <v>9</v>
      </c>
      <c r="AF243" s="86">
        <v>9</v>
      </c>
      <c r="AG243" s="86"/>
      <c r="AH243" s="86"/>
    </row>
    <row r="244" spans="1:34" x14ac:dyDescent="0.2">
      <c r="A244" s="87">
        <v>42573</v>
      </c>
      <c r="B244" s="86">
        <v>204</v>
      </c>
      <c r="C244" s="86" t="s">
        <v>1748</v>
      </c>
      <c r="D244" s="86" t="str">
        <f t="shared" si="41"/>
        <v>4</v>
      </c>
      <c r="E244" s="86" t="s">
        <v>1670</v>
      </c>
      <c r="F244" s="86" t="str">
        <f t="shared" si="42"/>
        <v>CL</v>
      </c>
      <c r="G244" s="86">
        <v>7</v>
      </c>
      <c r="H244" s="86">
        <v>6</v>
      </c>
      <c r="I244" s="86">
        <v>15</v>
      </c>
      <c r="J244" s="86">
        <v>13</v>
      </c>
      <c r="K244" s="86">
        <v>15</v>
      </c>
      <c r="L244" s="86">
        <v>15</v>
      </c>
      <c r="M244" s="86"/>
      <c r="N244" s="86"/>
      <c r="O244" s="86"/>
      <c r="P244" s="86"/>
      <c r="Q244" s="86"/>
      <c r="R244" s="86"/>
      <c r="S244" s="86">
        <v>0.55000000000000004</v>
      </c>
      <c r="T244" s="86">
        <v>0.54</v>
      </c>
      <c r="U244" s="86">
        <f>AVERAGE(S244:T244)</f>
        <v>0.54500000000000004</v>
      </c>
      <c r="V244" s="86">
        <v>0.59</v>
      </c>
      <c r="W244" s="86">
        <f>11.898*(U244^(3.3534))</f>
        <v>1.5541967459091761</v>
      </c>
      <c r="X244" s="86">
        <f>11.898*(V244^(3.3534))</f>
        <v>2.0279119780664363</v>
      </c>
      <c r="Y244" s="86">
        <v>9</v>
      </c>
      <c r="Z244" s="86">
        <v>9</v>
      </c>
      <c r="AA244" s="86">
        <v>7</v>
      </c>
      <c r="AB244" s="86">
        <v>7</v>
      </c>
      <c r="AC244" s="86">
        <v>9</v>
      </c>
      <c r="AD244" s="86"/>
      <c r="AE244" s="86">
        <v>9</v>
      </c>
      <c r="AF244" s="86"/>
      <c r="AG244" s="86"/>
      <c r="AH244" s="86"/>
    </row>
    <row r="245" spans="1:34" x14ac:dyDescent="0.2">
      <c r="A245" s="87">
        <v>42578</v>
      </c>
      <c r="B245" s="86">
        <v>209</v>
      </c>
      <c r="C245" s="86" t="s">
        <v>1748</v>
      </c>
      <c r="D245" s="86" t="str">
        <f t="shared" si="41"/>
        <v>4</v>
      </c>
      <c r="E245" s="86" t="s">
        <v>1670</v>
      </c>
      <c r="F245" s="86" t="str">
        <f t="shared" si="42"/>
        <v>CL</v>
      </c>
      <c r="G245" s="86">
        <v>7</v>
      </c>
      <c r="H245" s="86">
        <v>6</v>
      </c>
      <c r="I245" s="86">
        <v>15</v>
      </c>
      <c r="J245" s="86">
        <v>13</v>
      </c>
      <c r="K245" s="86">
        <v>15</v>
      </c>
      <c r="L245" s="86">
        <v>15</v>
      </c>
      <c r="M245" s="86"/>
      <c r="N245" s="86"/>
      <c r="O245" s="86"/>
      <c r="P245" s="86"/>
      <c r="Q245" s="86"/>
      <c r="R245" s="86"/>
      <c r="S245" s="86"/>
      <c r="T245" s="86"/>
      <c r="U245" s="86"/>
      <c r="V245" s="86"/>
      <c r="W245" s="86"/>
      <c r="X245" s="86"/>
      <c r="Y245" s="86">
        <v>9</v>
      </c>
      <c r="Z245" s="86">
        <v>9</v>
      </c>
      <c r="AA245" s="86">
        <v>5</v>
      </c>
      <c r="AB245" s="86">
        <v>8</v>
      </c>
      <c r="AC245" s="86">
        <v>8</v>
      </c>
      <c r="AD245" s="86"/>
      <c r="AE245" s="86">
        <v>9</v>
      </c>
      <c r="AF245" s="86">
        <v>8</v>
      </c>
      <c r="AG245" s="86"/>
      <c r="AH245" s="86"/>
    </row>
    <row r="246" spans="1:34" x14ac:dyDescent="0.2">
      <c r="A246" s="87">
        <v>42587</v>
      </c>
      <c r="B246" s="86">
        <v>218</v>
      </c>
      <c r="C246" s="86" t="s">
        <v>1748</v>
      </c>
      <c r="D246" s="86" t="str">
        <f t="shared" si="41"/>
        <v>4</v>
      </c>
      <c r="E246" s="86" t="s">
        <v>1670</v>
      </c>
      <c r="F246" s="86" t="str">
        <f t="shared" si="42"/>
        <v>CL</v>
      </c>
      <c r="G246" s="86">
        <v>7</v>
      </c>
      <c r="H246" s="86">
        <v>3</v>
      </c>
      <c r="I246" s="86">
        <v>15</v>
      </c>
      <c r="J246" s="86">
        <v>11.5</v>
      </c>
      <c r="K246" s="86">
        <v>15</v>
      </c>
      <c r="L246" s="86">
        <v>15</v>
      </c>
      <c r="M246" s="86"/>
      <c r="N246" s="86"/>
      <c r="O246" s="86"/>
      <c r="P246" s="86"/>
      <c r="Q246" s="86"/>
      <c r="R246" s="86"/>
      <c r="S246" s="86">
        <v>0.54</v>
      </c>
      <c r="T246" s="86">
        <v>0.56999999999999995</v>
      </c>
      <c r="U246" s="86">
        <f>AVERAGE(S246:T246)</f>
        <v>0.55499999999999994</v>
      </c>
      <c r="V246" s="86">
        <v>0.57999999999999996</v>
      </c>
      <c r="W246" s="86">
        <f t="shared" ref="W246:X248" si="47">11.898*(U246^(3.3534))</f>
        <v>1.6519087522607567</v>
      </c>
      <c r="X246" s="86">
        <f t="shared" si="47"/>
        <v>1.9149321834042425</v>
      </c>
      <c r="Y246" s="86">
        <v>9</v>
      </c>
      <c r="Z246" s="86">
        <v>8</v>
      </c>
      <c r="AA246" s="86">
        <v>6</v>
      </c>
      <c r="AB246" s="86">
        <v>7</v>
      </c>
      <c r="AC246" s="86">
        <v>8</v>
      </c>
      <c r="AD246" s="86"/>
      <c r="AE246" s="86">
        <v>9</v>
      </c>
      <c r="AF246" s="86">
        <v>6</v>
      </c>
      <c r="AG246" s="86"/>
      <c r="AH246" s="86"/>
    </row>
    <row r="247" spans="1:34" x14ac:dyDescent="0.2">
      <c r="A247" s="87">
        <v>42594</v>
      </c>
      <c r="B247" s="86">
        <v>225</v>
      </c>
      <c r="C247" s="86" t="s">
        <v>1748</v>
      </c>
      <c r="D247" s="86" t="str">
        <f t="shared" si="41"/>
        <v>4</v>
      </c>
      <c r="E247" s="86" t="s">
        <v>1670</v>
      </c>
      <c r="F247" s="86" t="str">
        <f t="shared" si="42"/>
        <v>CL</v>
      </c>
      <c r="G247" s="86">
        <v>7</v>
      </c>
      <c r="H247" s="86">
        <v>0</v>
      </c>
      <c r="I247" s="86">
        <v>15</v>
      </c>
      <c r="J247" s="86">
        <v>9.5</v>
      </c>
      <c r="K247" s="86">
        <v>15</v>
      </c>
      <c r="L247" s="86">
        <v>15</v>
      </c>
      <c r="M247" s="86"/>
      <c r="N247" s="86"/>
      <c r="O247" s="86"/>
      <c r="P247" s="86"/>
      <c r="Q247" s="86"/>
      <c r="R247" s="86"/>
      <c r="S247" s="86">
        <v>0.54</v>
      </c>
      <c r="T247" s="86">
        <v>0.56000000000000005</v>
      </c>
      <c r="U247" s="86">
        <f>AVERAGE(S247:T247)</f>
        <v>0.55000000000000004</v>
      </c>
      <c r="V247" s="86">
        <v>0.59</v>
      </c>
      <c r="W247" s="86">
        <f t="shared" si="47"/>
        <v>1.6025301443006683</v>
      </c>
      <c r="X247" s="86">
        <f t="shared" si="47"/>
        <v>2.0279119780664363</v>
      </c>
      <c r="Y247" s="86">
        <v>8</v>
      </c>
      <c r="Z247" s="86">
        <v>7</v>
      </c>
      <c r="AA247" s="86">
        <v>6</v>
      </c>
      <c r="AB247" s="86">
        <v>7</v>
      </c>
      <c r="AC247" s="86">
        <v>7</v>
      </c>
      <c r="AD247" s="86"/>
      <c r="AE247" s="86">
        <v>9</v>
      </c>
      <c r="AF247" s="86">
        <v>4</v>
      </c>
      <c r="AG247" s="86"/>
      <c r="AH247" s="86"/>
    </row>
    <row r="248" spans="1:34" x14ac:dyDescent="0.2">
      <c r="A248" s="87">
        <v>42600</v>
      </c>
      <c r="B248" s="86">
        <v>231</v>
      </c>
      <c r="C248" s="86" t="s">
        <v>1748</v>
      </c>
      <c r="D248" s="86" t="str">
        <f t="shared" si="41"/>
        <v>4</v>
      </c>
      <c r="E248" s="86" t="s">
        <v>1670</v>
      </c>
      <c r="F248" s="86" t="str">
        <f t="shared" si="42"/>
        <v>CL</v>
      </c>
      <c r="G248" s="86"/>
      <c r="H248" s="86"/>
      <c r="I248" s="86">
        <v>15</v>
      </c>
      <c r="J248" s="86">
        <v>5.5</v>
      </c>
      <c r="K248" s="86">
        <v>15</v>
      </c>
      <c r="L248" s="86">
        <v>13</v>
      </c>
      <c r="M248" s="86"/>
      <c r="N248" s="86"/>
      <c r="O248" s="86"/>
      <c r="P248" s="86"/>
      <c r="Q248" s="86"/>
      <c r="R248" s="86"/>
      <c r="S248" s="86">
        <v>0.53</v>
      </c>
      <c r="T248" s="86">
        <v>0.54</v>
      </c>
      <c r="U248" s="86">
        <f>AVERAGE(S248:T248)</f>
        <v>0.53500000000000003</v>
      </c>
      <c r="V248" s="86">
        <v>0.54</v>
      </c>
      <c r="W248" s="86">
        <f t="shared" si="47"/>
        <v>1.4606142629224268</v>
      </c>
      <c r="X248" s="86">
        <f t="shared" si="47"/>
        <v>1.506895717968777</v>
      </c>
      <c r="Y248" s="86">
        <v>7</v>
      </c>
      <c r="Z248" s="86">
        <v>6</v>
      </c>
      <c r="AA248" s="86">
        <v>2</v>
      </c>
      <c r="AB248" s="86">
        <v>6</v>
      </c>
      <c r="AC248" s="86">
        <v>5</v>
      </c>
      <c r="AD248" s="86"/>
      <c r="AE248" s="86">
        <v>8</v>
      </c>
      <c r="AF248" s="86">
        <v>0</v>
      </c>
      <c r="AG248" s="86"/>
      <c r="AH248" s="86"/>
    </row>
    <row r="249" spans="1:34" x14ac:dyDescent="0.2">
      <c r="A249" s="87">
        <v>42538</v>
      </c>
      <c r="B249" s="86">
        <v>169</v>
      </c>
      <c r="C249" s="86" t="s">
        <v>1749</v>
      </c>
      <c r="D249" s="86" t="str">
        <f t="shared" si="41"/>
        <v>4</v>
      </c>
      <c r="E249" s="86" t="s">
        <v>1670</v>
      </c>
      <c r="F249" s="86" t="str">
        <f t="shared" si="42"/>
        <v>CT</v>
      </c>
      <c r="G249" s="86"/>
      <c r="H249" s="86"/>
      <c r="I249" s="86">
        <v>10.5</v>
      </c>
      <c r="J249" s="86">
        <v>10</v>
      </c>
      <c r="K249" s="86">
        <v>2</v>
      </c>
      <c r="L249" s="86">
        <v>2</v>
      </c>
      <c r="M249" s="86"/>
      <c r="N249" s="86"/>
      <c r="O249" s="86"/>
      <c r="P249" s="86"/>
      <c r="Q249" s="86"/>
      <c r="R249" s="86"/>
      <c r="S249" s="86"/>
      <c r="T249" s="86"/>
      <c r="U249" s="86"/>
      <c r="V249" s="86"/>
      <c r="W249" s="86"/>
      <c r="X249" s="86"/>
      <c r="Y249" s="86"/>
      <c r="Z249" s="86"/>
      <c r="AA249" s="86"/>
      <c r="AB249" s="86"/>
      <c r="AC249" s="86"/>
      <c r="AD249" s="86"/>
      <c r="AE249" s="86"/>
      <c r="AF249" s="86"/>
      <c r="AG249" s="86"/>
      <c r="AH249" s="86"/>
    </row>
    <row r="250" spans="1:34" x14ac:dyDescent="0.2">
      <c r="A250" s="87">
        <v>42546</v>
      </c>
      <c r="B250" s="86">
        <v>177</v>
      </c>
      <c r="C250" s="86" t="s">
        <v>1749</v>
      </c>
      <c r="D250" s="86" t="str">
        <f t="shared" si="41"/>
        <v>4</v>
      </c>
      <c r="E250" s="86" t="s">
        <v>1670</v>
      </c>
      <c r="F250" s="86" t="str">
        <f t="shared" si="42"/>
        <v>CT</v>
      </c>
      <c r="G250" s="86"/>
      <c r="H250" s="86"/>
      <c r="I250" s="86">
        <v>10.5</v>
      </c>
      <c r="J250" s="86">
        <v>10</v>
      </c>
      <c r="K250" s="86">
        <v>4</v>
      </c>
      <c r="L250" s="86">
        <v>4</v>
      </c>
      <c r="M250" s="86"/>
      <c r="N250" s="86"/>
      <c r="O250" s="86"/>
      <c r="P250" s="86"/>
      <c r="Q250" s="86"/>
      <c r="R250" s="86"/>
      <c r="S250" s="86"/>
      <c r="T250" s="86"/>
      <c r="U250" s="86"/>
      <c r="V250" s="86"/>
      <c r="W250" s="86"/>
      <c r="X250" s="86"/>
      <c r="Y250" s="86"/>
      <c r="Z250" s="86"/>
      <c r="AA250" s="86"/>
      <c r="AB250" s="86"/>
      <c r="AC250" s="86"/>
      <c r="AD250" s="86"/>
      <c r="AE250" s="86"/>
      <c r="AF250" s="86"/>
      <c r="AG250" s="86"/>
      <c r="AH250" s="86"/>
    </row>
    <row r="251" spans="1:34" x14ac:dyDescent="0.2">
      <c r="A251" s="87">
        <v>42552</v>
      </c>
      <c r="B251" s="86">
        <v>183</v>
      </c>
      <c r="C251" s="86" t="s">
        <v>1749</v>
      </c>
      <c r="D251" s="86" t="str">
        <f t="shared" si="41"/>
        <v>4</v>
      </c>
      <c r="E251" s="86" t="s">
        <v>1670</v>
      </c>
      <c r="F251" s="86" t="str">
        <f t="shared" si="42"/>
        <v>CT</v>
      </c>
      <c r="G251" s="86"/>
      <c r="H251" s="86"/>
      <c r="I251" s="86"/>
      <c r="J251" s="86"/>
      <c r="K251" s="86"/>
      <c r="L251" s="86"/>
      <c r="M251" s="86"/>
      <c r="N251" s="86"/>
      <c r="O251" s="86"/>
      <c r="P251" s="86"/>
      <c r="Q251" s="86"/>
      <c r="R251" s="86"/>
      <c r="S251" s="86"/>
      <c r="T251" s="86"/>
      <c r="U251" s="86"/>
      <c r="V251" s="86"/>
      <c r="W251" s="86"/>
      <c r="X251" s="86"/>
      <c r="Y251" s="86">
        <v>10</v>
      </c>
      <c r="Z251" s="86"/>
      <c r="AA251" s="86"/>
      <c r="AB251" s="86">
        <v>10</v>
      </c>
      <c r="AC251" s="86">
        <v>10</v>
      </c>
      <c r="AD251" s="86"/>
      <c r="AE251" s="86">
        <v>10</v>
      </c>
      <c r="AF251" s="86"/>
      <c r="AG251" s="86"/>
      <c r="AH251" s="86"/>
    </row>
    <row r="252" spans="1:34" x14ac:dyDescent="0.2">
      <c r="A252" s="87">
        <v>42557</v>
      </c>
      <c r="B252" s="86">
        <v>188</v>
      </c>
      <c r="C252" s="86" t="s">
        <v>1749</v>
      </c>
      <c r="D252" s="86" t="str">
        <f t="shared" si="41"/>
        <v>4</v>
      </c>
      <c r="E252" s="86" t="s">
        <v>1670</v>
      </c>
      <c r="F252" s="86" t="str">
        <f t="shared" si="42"/>
        <v>CT</v>
      </c>
      <c r="G252" s="86"/>
      <c r="H252" s="86"/>
      <c r="I252" s="86">
        <v>10.5</v>
      </c>
      <c r="J252" s="86">
        <v>9.5</v>
      </c>
      <c r="K252" s="86">
        <v>6.5</v>
      </c>
      <c r="L252" s="86">
        <v>6.5</v>
      </c>
      <c r="M252" s="86"/>
      <c r="N252" s="86"/>
      <c r="O252" s="86"/>
      <c r="P252" s="86"/>
      <c r="Q252" s="86"/>
      <c r="R252" s="86"/>
      <c r="S252" s="86">
        <v>0.46</v>
      </c>
      <c r="T252" s="86">
        <v>0.48</v>
      </c>
      <c r="U252" s="86">
        <f>AVERAGE(S252:T252)</f>
        <v>0.47</v>
      </c>
      <c r="V252" s="86">
        <v>0.51</v>
      </c>
      <c r="W252" s="86">
        <f>11.898*(U252^(3.3534))</f>
        <v>0.94599081871535851</v>
      </c>
      <c r="X252" s="86">
        <f>11.898*(V252^(3.3534))</f>
        <v>1.2440556074631184</v>
      </c>
      <c r="Y252" s="86">
        <v>10</v>
      </c>
      <c r="Z252" s="86">
        <v>10</v>
      </c>
      <c r="AA252" s="86"/>
      <c r="AB252" s="86">
        <v>10</v>
      </c>
      <c r="AC252" s="86">
        <v>10</v>
      </c>
      <c r="AD252" s="86"/>
      <c r="AE252" s="86">
        <v>10</v>
      </c>
      <c r="AF252" s="86"/>
      <c r="AG252" s="86">
        <v>10</v>
      </c>
      <c r="AH252" s="86"/>
    </row>
    <row r="253" spans="1:34" x14ac:dyDescent="0.2">
      <c r="A253" s="87">
        <v>42563</v>
      </c>
      <c r="B253" s="86">
        <v>194</v>
      </c>
      <c r="C253" s="86" t="s">
        <v>1749</v>
      </c>
      <c r="D253" s="86" t="str">
        <f t="shared" si="41"/>
        <v>4</v>
      </c>
      <c r="E253" s="86" t="s">
        <v>1670</v>
      </c>
      <c r="F253" s="86" t="str">
        <f t="shared" si="42"/>
        <v>CT</v>
      </c>
      <c r="G253" s="86"/>
      <c r="H253" s="86"/>
      <c r="I253" s="86"/>
      <c r="J253" s="86"/>
      <c r="K253" s="86"/>
      <c r="L253" s="86"/>
      <c r="M253" s="86"/>
      <c r="N253" s="86"/>
      <c r="O253" s="86"/>
      <c r="P253" s="86"/>
      <c r="Q253" s="86"/>
      <c r="R253" s="86"/>
      <c r="S253" s="86"/>
      <c r="T253" s="86"/>
      <c r="U253" s="86"/>
      <c r="V253" s="86"/>
      <c r="W253" s="86"/>
      <c r="X253" s="86"/>
      <c r="Y253" s="86">
        <v>10</v>
      </c>
      <c r="Z253" s="86">
        <v>10</v>
      </c>
      <c r="AA253" s="86"/>
      <c r="AB253" s="86">
        <v>10</v>
      </c>
      <c r="AC253" s="86">
        <v>10</v>
      </c>
      <c r="AD253" s="86"/>
      <c r="AE253" s="86">
        <v>10</v>
      </c>
      <c r="AF253" s="86"/>
      <c r="AG253" s="86">
        <v>10</v>
      </c>
      <c r="AH253" s="86"/>
    </row>
    <row r="254" spans="1:34" x14ac:dyDescent="0.2">
      <c r="A254" s="87">
        <v>42567</v>
      </c>
      <c r="B254" s="86">
        <v>198</v>
      </c>
      <c r="C254" s="86" t="s">
        <v>1749</v>
      </c>
      <c r="D254" s="86" t="str">
        <f t="shared" si="41"/>
        <v>4</v>
      </c>
      <c r="E254" s="86" t="s">
        <v>1670</v>
      </c>
      <c r="F254" s="86" t="str">
        <f t="shared" si="42"/>
        <v>CT</v>
      </c>
      <c r="G254" s="86"/>
      <c r="H254" s="86"/>
      <c r="I254" s="86">
        <v>10.5</v>
      </c>
      <c r="J254" s="86">
        <v>9.5</v>
      </c>
      <c r="K254" s="86">
        <v>9.5</v>
      </c>
      <c r="L254" s="86">
        <v>9.5</v>
      </c>
      <c r="M254" s="86"/>
      <c r="N254" s="86"/>
      <c r="O254" s="86"/>
      <c r="P254" s="86"/>
      <c r="Q254" s="86"/>
      <c r="R254" s="86"/>
      <c r="S254" s="86">
        <v>0.5</v>
      </c>
      <c r="T254" s="86">
        <v>0.52</v>
      </c>
      <c r="U254" s="86">
        <f>AVERAGE(S254:T254)</f>
        <v>0.51</v>
      </c>
      <c r="V254" s="86">
        <v>0.53</v>
      </c>
      <c r="W254" s="86">
        <f>11.898*(U254^(3.3534))</f>
        <v>1.2440556074631184</v>
      </c>
      <c r="X254" s="86">
        <f>11.898*(V254^(3.3534))</f>
        <v>1.4153396250219665</v>
      </c>
      <c r="Y254" s="86">
        <v>9</v>
      </c>
      <c r="Z254" s="86">
        <v>8</v>
      </c>
      <c r="AA254" s="86"/>
      <c r="AB254" s="86">
        <v>8</v>
      </c>
      <c r="AC254" s="86">
        <v>8</v>
      </c>
      <c r="AD254" s="86"/>
      <c r="AE254" s="86">
        <v>9</v>
      </c>
      <c r="AF254" s="86">
        <v>9</v>
      </c>
      <c r="AG254" s="86"/>
      <c r="AH254" s="86"/>
    </row>
    <row r="255" spans="1:34" x14ac:dyDescent="0.2">
      <c r="A255" s="87">
        <v>42573</v>
      </c>
      <c r="B255" s="86">
        <v>204</v>
      </c>
      <c r="C255" s="86" t="s">
        <v>1749</v>
      </c>
      <c r="D255" s="86" t="str">
        <f t="shared" si="41"/>
        <v>4</v>
      </c>
      <c r="E255" s="86" t="s">
        <v>1670</v>
      </c>
      <c r="F255" s="86" t="str">
        <f t="shared" si="42"/>
        <v>CT</v>
      </c>
      <c r="G255" s="86"/>
      <c r="H255" s="86"/>
      <c r="I255" s="86">
        <v>10.5</v>
      </c>
      <c r="J255" s="86">
        <v>9.5</v>
      </c>
      <c r="K255" s="86">
        <v>9.5</v>
      </c>
      <c r="L255" s="86">
        <v>9.5</v>
      </c>
      <c r="M255" s="86"/>
      <c r="N255" s="86"/>
      <c r="O255" s="86"/>
      <c r="P255" s="86"/>
      <c r="Q255" s="86"/>
      <c r="R255" s="86"/>
      <c r="S255" s="86">
        <v>0.5</v>
      </c>
      <c r="T255" s="86">
        <v>0.54</v>
      </c>
      <c r="U255" s="86">
        <f>AVERAGE(S255:T255)</f>
        <v>0.52</v>
      </c>
      <c r="V255" s="86">
        <v>0.49</v>
      </c>
      <c r="W255" s="86">
        <f>11.898*(U255^(3.3534))</f>
        <v>1.3277599882279214</v>
      </c>
      <c r="X255" s="86">
        <f>11.898*(V255^(3.3534))</f>
        <v>1.0878712496986978</v>
      </c>
      <c r="Y255" s="86">
        <v>8</v>
      </c>
      <c r="Z255" s="86">
        <v>8</v>
      </c>
      <c r="AA255" s="86"/>
      <c r="AB255" s="86">
        <v>8</v>
      </c>
      <c r="AC255" s="86">
        <v>9</v>
      </c>
      <c r="AD255" s="86"/>
      <c r="AE255" s="86">
        <v>9</v>
      </c>
      <c r="AF255" s="86">
        <v>9</v>
      </c>
      <c r="AG255" s="86">
        <v>9</v>
      </c>
      <c r="AH255" s="86"/>
    </row>
    <row r="256" spans="1:34" x14ac:dyDescent="0.2">
      <c r="A256" s="87">
        <v>42578</v>
      </c>
      <c r="B256" s="86">
        <v>209</v>
      </c>
      <c r="C256" s="86" t="s">
        <v>1749</v>
      </c>
      <c r="D256" s="86" t="str">
        <f t="shared" si="41"/>
        <v>4</v>
      </c>
      <c r="E256" s="86" t="s">
        <v>1670</v>
      </c>
      <c r="F256" s="86" t="str">
        <f t="shared" si="42"/>
        <v>CT</v>
      </c>
      <c r="G256" s="86"/>
      <c r="H256" s="86"/>
      <c r="I256" s="86">
        <v>10.5</v>
      </c>
      <c r="J256" s="86">
        <v>9.5</v>
      </c>
      <c r="K256" s="86">
        <v>9.5</v>
      </c>
      <c r="L256" s="86">
        <v>9.5</v>
      </c>
      <c r="M256" s="86"/>
      <c r="N256" s="86"/>
      <c r="O256" s="86"/>
      <c r="P256" s="86"/>
      <c r="Q256" s="86"/>
      <c r="R256" s="86"/>
      <c r="S256" s="86"/>
      <c r="T256" s="86"/>
      <c r="U256" s="86"/>
      <c r="V256" s="86"/>
      <c r="W256" s="86"/>
      <c r="X256" s="86"/>
      <c r="Y256" s="86">
        <v>8</v>
      </c>
      <c r="Z256" s="86">
        <v>8</v>
      </c>
      <c r="AA256" s="86"/>
      <c r="AB256" s="86">
        <v>7</v>
      </c>
      <c r="AC256" s="86">
        <v>9</v>
      </c>
      <c r="AD256" s="86"/>
      <c r="AE256" s="86">
        <v>8</v>
      </c>
      <c r="AF256" s="86">
        <v>6</v>
      </c>
      <c r="AG256" s="86">
        <v>7</v>
      </c>
      <c r="AH256" s="86"/>
    </row>
    <row r="257" spans="1:34" x14ac:dyDescent="0.2">
      <c r="A257" s="87">
        <v>42587</v>
      </c>
      <c r="B257" s="86">
        <v>218</v>
      </c>
      <c r="C257" s="86" t="s">
        <v>1749</v>
      </c>
      <c r="D257" s="86" t="str">
        <f t="shared" si="41"/>
        <v>4</v>
      </c>
      <c r="E257" s="86" t="s">
        <v>1670</v>
      </c>
      <c r="F257" s="86" t="str">
        <f t="shared" si="42"/>
        <v>CT</v>
      </c>
      <c r="G257" s="86"/>
      <c r="H257" s="86"/>
      <c r="I257" s="86">
        <v>10.5</v>
      </c>
      <c r="J257" s="86">
        <v>9</v>
      </c>
      <c r="K257" s="86">
        <v>9.5</v>
      </c>
      <c r="L257" s="86">
        <v>9.5</v>
      </c>
      <c r="M257" s="86"/>
      <c r="N257" s="86"/>
      <c r="O257" s="86"/>
      <c r="P257" s="86"/>
      <c r="Q257" s="86"/>
      <c r="R257" s="86"/>
      <c r="S257" s="86">
        <v>0.5</v>
      </c>
      <c r="T257" s="86">
        <v>0.53</v>
      </c>
      <c r="U257" s="86">
        <f>AVERAGE(S257:T257)</f>
        <v>0.51500000000000001</v>
      </c>
      <c r="V257" s="86">
        <v>0.51</v>
      </c>
      <c r="W257" s="86">
        <f t="shared" ref="W257:X259" si="48">11.898*(U257^(3.3534))</f>
        <v>1.2854296891723416</v>
      </c>
      <c r="X257" s="86">
        <f t="shared" si="48"/>
        <v>1.2440556074631184</v>
      </c>
      <c r="Y257" s="86">
        <v>8</v>
      </c>
      <c r="Z257" s="86">
        <v>7</v>
      </c>
      <c r="AA257" s="86"/>
      <c r="AB257" s="86">
        <v>7</v>
      </c>
      <c r="AC257" s="86">
        <v>8</v>
      </c>
      <c r="AD257" s="86"/>
      <c r="AE257" s="86">
        <v>8</v>
      </c>
      <c r="AF257" s="86">
        <v>8</v>
      </c>
      <c r="AG257" s="86">
        <v>7</v>
      </c>
      <c r="AH257" s="86"/>
    </row>
    <row r="258" spans="1:34" x14ac:dyDescent="0.2">
      <c r="A258" s="87">
        <v>42594</v>
      </c>
      <c r="B258" s="86">
        <v>225</v>
      </c>
      <c r="C258" s="86" t="s">
        <v>1749</v>
      </c>
      <c r="D258" s="86" t="str">
        <f t="shared" si="41"/>
        <v>4</v>
      </c>
      <c r="E258" s="86" t="s">
        <v>1670</v>
      </c>
      <c r="F258" s="86" t="str">
        <f t="shared" si="42"/>
        <v>CT</v>
      </c>
      <c r="G258" s="86"/>
      <c r="H258" s="86"/>
      <c r="I258" s="86">
        <v>10.5</v>
      </c>
      <c r="J258" s="86">
        <v>8</v>
      </c>
      <c r="K258" s="86">
        <v>9.5</v>
      </c>
      <c r="L258" s="86">
        <v>9.5</v>
      </c>
      <c r="M258" s="86"/>
      <c r="N258" s="86"/>
      <c r="O258" s="86"/>
      <c r="P258" s="86"/>
      <c r="Q258" s="86"/>
      <c r="R258" s="86"/>
      <c r="S258" s="86">
        <v>0.53</v>
      </c>
      <c r="T258" s="86">
        <v>0.48</v>
      </c>
      <c r="U258" s="86">
        <f>AVERAGE(S258:T258)</f>
        <v>0.505</v>
      </c>
      <c r="V258" s="86">
        <v>0.49</v>
      </c>
      <c r="W258" s="86">
        <f t="shared" si="48"/>
        <v>1.2036252002599823</v>
      </c>
      <c r="X258" s="86">
        <f t="shared" si="48"/>
        <v>1.0878712496986978</v>
      </c>
      <c r="Y258" s="86">
        <v>7</v>
      </c>
      <c r="Z258" s="86">
        <v>6</v>
      </c>
      <c r="AA258" s="86"/>
      <c r="AB258" s="86">
        <v>7</v>
      </c>
      <c r="AC258" s="86">
        <v>8</v>
      </c>
      <c r="AD258" s="86"/>
      <c r="AE258" s="86">
        <v>7</v>
      </c>
      <c r="AF258" s="86">
        <v>6</v>
      </c>
      <c r="AG258" s="86">
        <v>5</v>
      </c>
      <c r="AH258" s="86"/>
    </row>
    <row r="259" spans="1:34" x14ac:dyDescent="0.2">
      <c r="A259" s="87">
        <v>42600</v>
      </c>
      <c r="B259" s="86">
        <v>231</v>
      </c>
      <c r="C259" s="86" t="s">
        <v>1749</v>
      </c>
      <c r="D259" s="86" t="str">
        <f t="shared" si="41"/>
        <v>4</v>
      </c>
      <c r="E259" s="86" t="s">
        <v>1670</v>
      </c>
      <c r="F259" s="86" t="str">
        <f t="shared" si="42"/>
        <v>CT</v>
      </c>
      <c r="G259" s="86"/>
      <c r="H259" s="86"/>
      <c r="I259" s="86">
        <v>10.5</v>
      </c>
      <c r="J259" s="86">
        <v>4</v>
      </c>
      <c r="K259" s="86">
        <v>9.5</v>
      </c>
      <c r="L259" s="86">
        <v>7</v>
      </c>
      <c r="M259" s="86"/>
      <c r="N259" s="86"/>
      <c r="O259" s="86"/>
      <c r="P259" s="86"/>
      <c r="Q259" s="86"/>
      <c r="R259" s="86"/>
      <c r="S259" s="86">
        <v>0.48</v>
      </c>
      <c r="T259" s="86">
        <v>0.49</v>
      </c>
      <c r="U259" s="86">
        <f>AVERAGE(S259:T259)</f>
        <v>0.48499999999999999</v>
      </c>
      <c r="V259" s="86">
        <v>0.51</v>
      </c>
      <c r="W259" s="86">
        <f t="shared" si="48"/>
        <v>1.0510909839652229</v>
      </c>
      <c r="X259" s="86">
        <f t="shared" si="48"/>
        <v>1.2440556074631184</v>
      </c>
      <c r="Y259" s="86">
        <v>5</v>
      </c>
      <c r="Z259" s="86">
        <v>5</v>
      </c>
      <c r="AA259" s="86"/>
      <c r="AB259" s="86">
        <v>5</v>
      </c>
      <c r="AC259" s="86">
        <v>4</v>
      </c>
      <c r="AD259" s="86"/>
      <c r="AE259" s="86">
        <v>5</v>
      </c>
      <c r="AF259" s="86">
        <v>2</v>
      </c>
      <c r="AG259" s="86">
        <v>3</v>
      </c>
      <c r="AH259" s="86"/>
    </row>
    <row r="260" spans="1:34" x14ac:dyDescent="0.2">
      <c r="A260" s="87">
        <v>42538</v>
      </c>
      <c r="B260" s="86">
        <v>169</v>
      </c>
      <c r="C260" s="86" t="s">
        <v>1750</v>
      </c>
      <c r="D260" s="86" t="str">
        <f t="shared" ref="D260:D323" si="49">LEFT(C260,1)</f>
        <v>4</v>
      </c>
      <c r="E260" s="86" t="s">
        <v>1670</v>
      </c>
      <c r="F260" s="86" t="str">
        <f t="shared" ref="F260:F323" si="50">RIGHT(C260,2)</f>
        <v>SH</v>
      </c>
      <c r="G260" s="86"/>
      <c r="H260" s="86"/>
      <c r="I260" s="86"/>
      <c r="J260" s="86"/>
      <c r="K260" s="86">
        <v>6.5</v>
      </c>
      <c r="L260" s="86">
        <v>6.5</v>
      </c>
      <c r="M260" s="86"/>
      <c r="N260" s="86"/>
      <c r="O260" s="86"/>
      <c r="P260" s="86"/>
      <c r="Q260" s="86"/>
      <c r="R260" s="86"/>
      <c r="S260" s="86"/>
      <c r="T260" s="86"/>
      <c r="U260" s="86"/>
      <c r="V260" s="86"/>
      <c r="W260" s="86"/>
      <c r="X260" s="86"/>
      <c r="Y260" s="86"/>
      <c r="Z260" s="86"/>
      <c r="AA260" s="86"/>
      <c r="AB260" s="86"/>
      <c r="AC260" s="86"/>
      <c r="AD260" s="86"/>
      <c r="AE260" s="86"/>
      <c r="AF260" s="86"/>
      <c r="AG260" s="86"/>
      <c r="AH260" s="86"/>
    </row>
    <row r="261" spans="1:34" x14ac:dyDescent="0.2">
      <c r="A261" s="87">
        <v>42546</v>
      </c>
      <c r="B261" s="86">
        <v>177</v>
      </c>
      <c r="C261" s="86" t="s">
        <v>1750</v>
      </c>
      <c r="D261" s="86" t="str">
        <f t="shared" si="49"/>
        <v>4</v>
      </c>
      <c r="E261" s="86" t="s">
        <v>1670</v>
      </c>
      <c r="F261" s="86" t="str">
        <f t="shared" si="50"/>
        <v>SH</v>
      </c>
      <c r="G261" s="86"/>
      <c r="H261" s="86"/>
      <c r="I261" s="86"/>
      <c r="J261" s="86"/>
      <c r="K261" s="86">
        <v>9.5</v>
      </c>
      <c r="L261" s="86">
        <v>9.5</v>
      </c>
      <c r="M261" s="86"/>
      <c r="N261" s="86"/>
      <c r="O261" s="86"/>
      <c r="P261" s="86"/>
      <c r="Q261" s="86"/>
      <c r="R261" s="86"/>
      <c r="S261" s="86"/>
      <c r="T261" s="86"/>
      <c r="U261" s="86"/>
      <c r="V261" s="86"/>
      <c r="W261" s="86"/>
      <c r="X261" s="86"/>
      <c r="Y261" s="86"/>
      <c r="Z261" s="86"/>
      <c r="AA261" s="86"/>
      <c r="AB261" s="86"/>
      <c r="AC261" s="86"/>
      <c r="AD261" s="86"/>
      <c r="AE261" s="86"/>
      <c r="AF261" s="86"/>
      <c r="AG261" s="86"/>
      <c r="AH261" s="86"/>
    </row>
    <row r="262" spans="1:34" x14ac:dyDescent="0.2">
      <c r="A262" s="87">
        <v>42552</v>
      </c>
      <c r="B262" s="86">
        <v>183</v>
      </c>
      <c r="C262" s="86" t="s">
        <v>1750</v>
      </c>
      <c r="D262" s="86" t="str">
        <f t="shared" si="49"/>
        <v>4</v>
      </c>
      <c r="E262" s="86" t="s">
        <v>1670</v>
      </c>
      <c r="F262" s="86" t="str">
        <f t="shared" si="50"/>
        <v>SH</v>
      </c>
      <c r="G262" s="86"/>
      <c r="H262" s="86"/>
      <c r="I262" s="86"/>
      <c r="J262" s="86"/>
      <c r="K262" s="86"/>
      <c r="L262" s="86"/>
      <c r="M262" s="86"/>
      <c r="N262" s="86"/>
      <c r="O262" s="86"/>
      <c r="P262" s="86"/>
      <c r="Q262" s="86"/>
      <c r="R262" s="86"/>
      <c r="S262" s="86"/>
      <c r="T262" s="86"/>
      <c r="U262" s="86"/>
      <c r="V262" s="86"/>
      <c r="W262" s="86"/>
      <c r="X262" s="86"/>
      <c r="Y262" s="86">
        <v>10</v>
      </c>
      <c r="Z262" s="86">
        <v>10</v>
      </c>
      <c r="AA262" s="86"/>
      <c r="AB262" s="86">
        <v>10</v>
      </c>
      <c r="AC262" s="86">
        <v>10</v>
      </c>
      <c r="AD262" s="86"/>
      <c r="AE262" s="86"/>
      <c r="AF262" s="86">
        <v>10</v>
      </c>
      <c r="AG262" s="86"/>
      <c r="AH262" s="86">
        <v>10</v>
      </c>
    </row>
    <row r="263" spans="1:34" x14ac:dyDescent="0.2">
      <c r="A263" s="87">
        <v>42557</v>
      </c>
      <c r="B263" s="86">
        <v>188</v>
      </c>
      <c r="C263" s="86" t="s">
        <v>1750</v>
      </c>
      <c r="D263" s="86" t="str">
        <f t="shared" si="49"/>
        <v>4</v>
      </c>
      <c r="E263" s="86" t="s">
        <v>1670</v>
      </c>
      <c r="F263" s="86" t="str">
        <f t="shared" si="50"/>
        <v>SH</v>
      </c>
      <c r="G263" s="86"/>
      <c r="H263" s="86"/>
      <c r="I263" s="86"/>
      <c r="J263" s="86"/>
      <c r="K263" s="86">
        <v>13</v>
      </c>
      <c r="L263" s="86">
        <v>13</v>
      </c>
      <c r="M263" s="86"/>
      <c r="N263" s="86"/>
      <c r="O263" s="86"/>
      <c r="P263" s="86"/>
      <c r="Q263" s="86"/>
      <c r="R263" s="86"/>
      <c r="S263" s="86">
        <v>0.49</v>
      </c>
      <c r="T263" s="86">
        <v>0.51</v>
      </c>
      <c r="U263" s="86">
        <f>AVERAGE(S263:T263)</f>
        <v>0.5</v>
      </c>
      <c r="V263" s="86">
        <v>0.52</v>
      </c>
      <c r="W263" s="86">
        <f>11.898*(U263^(3.3534))</f>
        <v>1.1641259681057374</v>
      </c>
      <c r="X263" s="86">
        <f>11.898*(V263^(3.3534))</f>
        <v>1.3277599882279214</v>
      </c>
      <c r="Y263" s="86">
        <v>10</v>
      </c>
      <c r="Z263" s="86">
        <v>10</v>
      </c>
      <c r="AA263" s="86"/>
      <c r="AB263" s="86">
        <v>10</v>
      </c>
      <c r="AC263" s="86">
        <v>10</v>
      </c>
      <c r="AD263" s="86"/>
      <c r="AE263" s="86"/>
      <c r="AF263" s="86">
        <v>8</v>
      </c>
      <c r="AG263" s="86"/>
      <c r="AH263" s="86"/>
    </row>
    <row r="264" spans="1:34" x14ac:dyDescent="0.2">
      <c r="A264" s="87">
        <v>42563</v>
      </c>
      <c r="B264" s="86">
        <v>194</v>
      </c>
      <c r="C264" s="86" t="s">
        <v>1750</v>
      </c>
      <c r="D264" s="86" t="str">
        <f t="shared" si="49"/>
        <v>4</v>
      </c>
      <c r="E264" s="86" t="s">
        <v>1670</v>
      </c>
      <c r="F264" s="86" t="str">
        <f t="shared" si="50"/>
        <v>SH</v>
      </c>
      <c r="G264" s="86"/>
      <c r="H264" s="86"/>
      <c r="I264" s="86"/>
      <c r="J264" s="86"/>
      <c r="K264" s="86"/>
      <c r="L264" s="86"/>
      <c r="M264" s="86"/>
      <c r="N264" s="86"/>
      <c r="O264" s="86"/>
      <c r="P264" s="86"/>
      <c r="Q264" s="86"/>
      <c r="R264" s="86"/>
      <c r="S264" s="86"/>
      <c r="T264" s="86"/>
      <c r="U264" s="86"/>
      <c r="V264" s="86"/>
      <c r="W264" s="86"/>
      <c r="X264" s="86"/>
      <c r="Y264" s="86">
        <v>10</v>
      </c>
      <c r="Z264" s="86"/>
      <c r="AA264" s="86"/>
      <c r="AB264" s="86">
        <v>10</v>
      </c>
      <c r="AC264" s="86">
        <v>10</v>
      </c>
      <c r="AD264" s="86"/>
      <c r="AE264" s="86">
        <v>10</v>
      </c>
      <c r="AF264" s="86">
        <v>8</v>
      </c>
      <c r="AG264" s="86"/>
      <c r="AH264" s="86">
        <v>10</v>
      </c>
    </row>
    <row r="265" spans="1:34" x14ac:dyDescent="0.2">
      <c r="A265" s="87">
        <v>42567</v>
      </c>
      <c r="B265" s="86">
        <v>198</v>
      </c>
      <c r="C265" s="86" t="s">
        <v>1750</v>
      </c>
      <c r="D265" s="86" t="str">
        <f t="shared" si="49"/>
        <v>4</v>
      </c>
      <c r="E265" s="86" t="s">
        <v>1670</v>
      </c>
      <c r="F265" s="86" t="str">
        <f t="shared" si="50"/>
        <v>SH</v>
      </c>
      <c r="G265" s="86"/>
      <c r="H265" s="86"/>
      <c r="I265" s="86"/>
      <c r="J265" s="86"/>
      <c r="K265" s="86">
        <v>17</v>
      </c>
      <c r="L265" s="86">
        <v>17</v>
      </c>
      <c r="M265" s="86"/>
      <c r="N265" s="86"/>
      <c r="O265" s="86"/>
      <c r="P265" s="86"/>
      <c r="Q265" s="86"/>
      <c r="R265" s="86"/>
      <c r="S265" s="86">
        <v>0.62</v>
      </c>
      <c r="T265" s="86">
        <v>0.62</v>
      </c>
      <c r="U265" s="86">
        <f>AVERAGE(S265:T265)</f>
        <v>0.62</v>
      </c>
      <c r="V265" s="86">
        <v>0.56000000000000005</v>
      </c>
      <c r="W265" s="86">
        <f>11.898*(U265^(3.3534))</f>
        <v>2.3948606941358284</v>
      </c>
      <c r="X265" s="86">
        <f>11.898*(V265^(3.3534))</f>
        <v>1.7023454502226976</v>
      </c>
      <c r="Y265" s="86">
        <v>9</v>
      </c>
      <c r="Z265" s="86">
        <v>8</v>
      </c>
      <c r="AA265" s="86"/>
      <c r="AB265" s="86">
        <v>8</v>
      </c>
      <c r="AC265" s="86">
        <v>9</v>
      </c>
      <c r="AD265" s="86"/>
      <c r="AE265" s="86">
        <v>9</v>
      </c>
      <c r="AF265" s="86">
        <v>8</v>
      </c>
      <c r="AG265" s="86"/>
      <c r="AH265" s="86">
        <v>9</v>
      </c>
    </row>
    <row r="266" spans="1:34" x14ac:dyDescent="0.2">
      <c r="A266" s="87">
        <v>42573</v>
      </c>
      <c r="B266" s="86">
        <v>204</v>
      </c>
      <c r="C266" s="86" t="s">
        <v>1750</v>
      </c>
      <c r="D266" s="86" t="str">
        <f t="shared" si="49"/>
        <v>4</v>
      </c>
      <c r="E266" s="86" t="s">
        <v>1670</v>
      </c>
      <c r="F266" s="86" t="str">
        <f t="shared" si="50"/>
        <v>SH</v>
      </c>
      <c r="G266" s="86"/>
      <c r="H266" s="86"/>
      <c r="I266" s="86"/>
      <c r="J266" s="86"/>
      <c r="K266" s="86">
        <v>17</v>
      </c>
      <c r="L266" s="86">
        <v>17</v>
      </c>
      <c r="M266" s="86"/>
      <c r="N266" s="86"/>
      <c r="O266" s="86"/>
      <c r="P266" s="86"/>
      <c r="Q266" s="86"/>
      <c r="R266" s="86"/>
      <c r="S266" s="86">
        <v>0.57999999999999996</v>
      </c>
      <c r="T266" s="86">
        <v>0.57999999999999996</v>
      </c>
      <c r="U266" s="86">
        <f>AVERAGE(S266:T266)</f>
        <v>0.57999999999999996</v>
      </c>
      <c r="V266" s="86">
        <v>0.56999999999999995</v>
      </c>
      <c r="W266" s="86">
        <f>11.898*(U266^(3.3534))</f>
        <v>1.9149321834042425</v>
      </c>
      <c r="X266" s="86">
        <f>11.898*(V266^(3.3534))</f>
        <v>1.8064448430210411</v>
      </c>
      <c r="Y266" s="86">
        <v>9</v>
      </c>
      <c r="Z266" s="86">
        <v>9</v>
      </c>
      <c r="AA266" s="86"/>
      <c r="AB266" s="86">
        <v>7</v>
      </c>
      <c r="AC266" s="86">
        <v>9</v>
      </c>
      <c r="AD266" s="86"/>
      <c r="AE266" s="86">
        <v>9</v>
      </c>
      <c r="AF266" s="86">
        <v>8</v>
      </c>
      <c r="AG266" s="86"/>
      <c r="AH266" s="86">
        <v>8</v>
      </c>
    </row>
    <row r="267" spans="1:34" x14ac:dyDescent="0.2">
      <c r="A267" s="87">
        <v>42578</v>
      </c>
      <c r="B267" s="86">
        <v>209</v>
      </c>
      <c r="C267" s="86" t="s">
        <v>1750</v>
      </c>
      <c r="D267" s="86" t="str">
        <f t="shared" si="49"/>
        <v>4</v>
      </c>
      <c r="E267" s="86" t="s">
        <v>1670</v>
      </c>
      <c r="F267" s="86" t="str">
        <f t="shared" si="50"/>
        <v>SH</v>
      </c>
      <c r="G267" s="86"/>
      <c r="H267" s="86"/>
      <c r="I267" s="86"/>
      <c r="J267" s="86"/>
      <c r="K267" s="86">
        <v>17</v>
      </c>
      <c r="L267" s="86">
        <v>17</v>
      </c>
      <c r="M267" s="86"/>
      <c r="N267" s="86"/>
      <c r="O267" s="86"/>
      <c r="P267" s="86"/>
      <c r="Q267" s="86"/>
      <c r="R267" s="86"/>
      <c r="S267" s="86"/>
      <c r="T267" s="86"/>
      <c r="U267" s="86"/>
      <c r="V267" s="86"/>
      <c r="W267" s="86"/>
      <c r="X267" s="86"/>
      <c r="Y267" s="86">
        <v>9</v>
      </c>
      <c r="Z267" s="86">
        <v>8</v>
      </c>
      <c r="AA267" s="86"/>
      <c r="AB267" s="86">
        <v>8</v>
      </c>
      <c r="AC267" s="86">
        <v>9</v>
      </c>
      <c r="AD267" s="86"/>
      <c r="AE267" s="86">
        <v>9</v>
      </c>
      <c r="AF267" s="86">
        <v>8</v>
      </c>
      <c r="AG267" s="86"/>
      <c r="AH267" s="86">
        <v>6</v>
      </c>
    </row>
    <row r="268" spans="1:34" x14ac:dyDescent="0.2">
      <c r="A268" s="87">
        <v>42587</v>
      </c>
      <c r="B268" s="86">
        <v>218</v>
      </c>
      <c r="C268" s="86" t="s">
        <v>1750</v>
      </c>
      <c r="D268" s="86" t="str">
        <f t="shared" si="49"/>
        <v>4</v>
      </c>
      <c r="E268" s="86" t="s">
        <v>1670</v>
      </c>
      <c r="F268" s="86" t="str">
        <f t="shared" si="50"/>
        <v>SH</v>
      </c>
      <c r="G268" s="86"/>
      <c r="H268" s="86"/>
      <c r="I268" s="86"/>
      <c r="J268" s="86"/>
      <c r="K268" s="86">
        <v>17</v>
      </c>
      <c r="L268" s="86">
        <v>16.5</v>
      </c>
      <c r="M268" s="86"/>
      <c r="N268" s="86"/>
      <c r="O268" s="86"/>
      <c r="P268" s="86"/>
      <c r="Q268" s="86"/>
      <c r="R268" s="86"/>
      <c r="S268" s="86">
        <v>0.56000000000000005</v>
      </c>
      <c r="T268" s="86">
        <v>0.59</v>
      </c>
      <c r="U268" s="86">
        <f>AVERAGE(S268:T268)</f>
        <v>0.57499999999999996</v>
      </c>
      <c r="V268" s="86">
        <v>0.54</v>
      </c>
      <c r="W268" s="86">
        <f t="shared" ref="W268:X270" si="51">11.898*(U268^(3.3534))</f>
        <v>1.8601335031507611</v>
      </c>
      <c r="X268" s="86">
        <f t="shared" si="51"/>
        <v>1.506895717968777</v>
      </c>
      <c r="Y268" s="86">
        <v>8</v>
      </c>
      <c r="Z268" s="86">
        <v>8</v>
      </c>
      <c r="AA268" s="86"/>
      <c r="AB268" s="86">
        <v>7</v>
      </c>
      <c r="AC268" s="86">
        <v>8</v>
      </c>
      <c r="AD268" s="86"/>
      <c r="AE268" s="86">
        <v>8</v>
      </c>
      <c r="AF268" s="86">
        <v>6</v>
      </c>
      <c r="AG268" s="86"/>
      <c r="AH268" s="86">
        <v>2</v>
      </c>
    </row>
    <row r="269" spans="1:34" x14ac:dyDescent="0.2">
      <c r="A269" s="87">
        <v>42594</v>
      </c>
      <c r="B269" s="86">
        <v>225</v>
      </c>
      <c r="C269" s="86" t="s">
        <v>1750</v>
      </c>
      <c r="D269" s="86" t="str">
        <f t="shared" si="49"/>
        <v>4</v>
      </c>
      <c r="E269" s="86" t="s">
        <v>1670</v>
      </c>
      <c r="F269" s="86" t="str">
        <f t="shared" si="50"/>
        <v>SH</v>
      </c>
      <c r="G269" s="86"/>
      <c r="H269" s="86"/>
      <c r="I269" s="86"/>
      <c r="J269" s="86"/>
      <c r="K269" s="86">
        <v>17</v>
      </c>
      <c r="L269" s="86">
        <v>16</v>
      </c>
      <c r="M269" s="86"/>
      <c r="N269" s="86"/>
      <c r="O269" s="86"/>
      <c r="P269" s="86"/>
      <c r="Q269" s="86"/>
      <c r="R269" s="86"/>
      <c r="S269" s="86">
        <v>0.54</v>
      </c>
      <c r="T269" s="86">
        <v>0.6</v>
      </c>
      <c r="U269" s="86">
        <f>AVERAGE(S269:T269)</f>
        <v>0.57000000000000006</v>
      </c>
      <c r="V269" s="86">
        <v>0.54</v>
      </c>
      <c r="W269" s="86">
        <f t="shared" si="51"/>
        <v>1.806444843021042</v>
      </c>
      <c r="X269" s="86">
        <f t="shared" si="51"/>
        <v>1.506895717968777</v>
      </c>
      <c r="Y269" s="86">
        <v>8</v>
      </c>
      <c r="Z269" s="86">
        <v>8</v>
      </c>
      <c r="AA269" s="86"/>
      <c r="AB269" s="86">
        <v>6</v>
      </c>
      <c r="AC269" s="86">
        <v>6</v>
      </c>
      <c r="AD269" s="86"/>
      <c r="AE269" s="86">
        <v>9</v>
      </c>
      <c r="AF269" s="86">
        <v>6</v>
      </c>
      <c r="AG269" s="86"/>
      <c r="AH269" s="86">
        <v>1</v>
      </c>
    </row>
    <row r="270" spans="1:34" x14ac:dyDescent="0.2">
      <c r="A270" s="87">
        <v>42600</v>
      </c>
      <c r="B270" s="86">
        <v>231</v>
      </c>
      <c r="C270" s="86" t="s">
        <v>1750</v>
      </c>
      <c r="D270" s="86" t="str">
        <f t="shared" si="49"/>
        <v>4</v>
      </c>
      <c r="E270" s="86" t="s">
        <v>1670</v>
      </c>
      <c r="F270" s="86" t="str">
        <f t="shared" si="50"/>
        <v>SH</v>
      </c>
      <c r="G270" s="86"/>
      <c r="H270" s="86"/>
      <c r="I270" s="86"/>
      <c r="J270" s="86"/>
      <c r="K270" s="86">
        <v>17</v>
      </c>
      <c r="L270" s="86">
        <v>12</v>
      </c>
      <c r="M270" s="86"/>
      <c r="N270" s="86"/>
      <c r="O270" s="86"/>
      <c r="P270" s="86"/>
      <c r="Q270" s="86"/>
      <c r="R270" s="86"/>
      <c r="S270" s="86">
        <v>0.53</v>
      </c>
      <c r="T270" s="86">
        <v>0.53</v>
      </c>
      <c r="U270" s="86">
        <f>AVERAGE(S270:T270)</f>
        <v>0.53</v>
      </c>
      <c r="V270" s="86">
        <v>0.5</v>
      </c>
      <c r="W270" s="86">
        <f t="shared" si="51"/>
        <v>1.4153396250219665</v>
      </c>
      <c r="X270" s="86">
        <f t="shared" si="51"/>
        <v>1.1641259681057374</v>
      </c>
      <c r="Y270" s="86">
        <v>5</v>
      </c>
      <c r="Z270" s="86">
        <v>6</v>
      </c>
      <c r="AA270" s="86"/>
      <c r="AB270" s="86">
        <v>5</v>
      </c>
      <c r="AC270" s="86">
        <v>2</v>
      </c>
      <c r="AD270" s="86"/>
      <c r="AE270" s="86">
        <v>7</v>
      </c>
      <c r="AF270" s="86">
        <v>2</v>
      </c>
      <c r="AG270" s="86"/>
      <c r="AH270" s="86">
        <v>0</v>
      </c>
    </row>
    <row r="271" spans="1:34" x14ac:dyDescent="0.2">
      <c r="A271" s="87">
        <v>42538</v>
      </c>
      <c r="B271" s="86">
        <v>169</v>
      </c>
      <c r="C271" s="86" t="s">
        <v>1751</v>
      </c>
      <c r="D271" s="86" t="str">
        <f t="shared" si="49"/>
        <v>5</v>
      </c>
      <c r="E271" s="86" t="s">
        <v>1670</v>
      </c>
      <c r="F271" s="86" t="str">
        <f t="shared" si="50"/>
        <v>CL</v>
      </c>
      <c r="G271" s="86"/>
      <c r="H271" s="86"/>
      <c r="I271" s="86">
        <v>9.5</v>
      </c>
      <c r="J271" s="86">
        <v>8.5</v>
      </c>
      <c r="K271" s="86">
        <v>3</v>
      </c>
      <c r="L271" s="86">
        <v>3</v>
      </c>
      <c r="M271" s="86"/>
      <c r="N271" s="86"/>
      <c r="O271" s="86"/>
      <c r="P271" s="86"/>
      <c r="Q271" s="86"/>
      <c r="R271" s="86"/>
      <c r="S271" s="86"/>
      <c r="T271" s="86"/>
      <c r="U271" s="86"/>
      <c r="V271" s="86"/>
      <c r="W271" s="86"/>
      <c r="X271" s="86"/>
      <c r="Y271" s="86"/>
      <c r="Z271" s="86"/>
      <c r="AA271" s="86"/>
      <c r="AB271" s="86"/>
      <c r="AC271" s="86"/>
      <c r="AD271" s="86"/>
      <c r="AE271" s="86"/>
      <c r="AF271" s="86"/>
      <c r="AG271" s="86"/>
      <c r="AH271" s="86"/>
    </row>
    <row r="272" spans="1:34" x14ac:dyDescent="0.2">
      <c r="A272" s="87">
        <v>42546</v>
      </c>
      <c r="B272" s="86">
        <v>177</v>
      </c>
      <c r="C272" s="86" t="s">
        <v>1751</v>
      </c>
      <c r="D272" s="86" t="str">
        <f t="shared" si="49"/>
        <v>5</v>
      </c>
      <c r="E272" s="86" t="s">
        <v>1670</v>
      </c>
      <c r="F272" s="86" t="str">
        <f t="shared" si="50"/>
        <v>CL</v>
      </c>
      <c r="G272" s="86"/>
      <c r="H272" s="86"/>
      <c r="I272" s="86">
        <v>9.5</v>
      </c>
      <c r="J272" s="86">
        <v>8.5</v>
      </c>
      <c r="K272" s="86">
        <v>6</v>
      </c>
      <c r="L272" s="86">
        <v>6</v>
      </c>
      <c r="M272" s="86"/>
      <c r="N272" s="86"/>
      <c r="O272" s="86"/>
      <c r="P272" s="86"/>
      <c r="Q272" s="86"/>
      <c r="R272" s="86"/>
      <c r="S272" s="86"/>
      <c r="T272" s="86"/>
      <c r="U272" s="86"/>
      <c r="V272" s="86"/>
      <c r="W272" s="86"/>
      <c r="X272" s="86"/>
      <c r="Y272" s="86"/>
      <c r="Z272" s="86"/>
      <c r="AA272" s="86"/>
      <c r="AB272" s="86"/>
      <c r="AC272" s="86"/>
      <c r="AD272" s="86"/>
      <c r="AE272" s="86"/>
      <c r="AF272" s="86"/>
      <c r="AG272" s="86"/>
      <c r="AH272" s="86"/>
    </row>
    <row r="273" spans="1:34" x14ac:dyDescent="0.2">
      <c r="A273" s="87">
        <v>42552</v>
      </c>
      <c r="B273" s="86">
        <v>183</v>
      </c>
      <c r="C273" s="86" t="s">
        <v>1751</v>
      </c>
      <c r="D273" s="86" t="str">
        <f t="shared" si="49"/>
        <v>5</v>
      </c>
      <c r="E273" s="86" t="s">
        <v>1670</v>
      </c>
      <c r="F273" s="86" t="str">
        <f t="shared" si="50"/>
        <v>CL</v>
      </c>
      <c r="G273" s="86"/>
      <c r="H273" s="86"/>
      <c r="I273" s="86"/>
      <c r="J273" s="86"/>
      <c r="K273" s="86"/>
      <c r="L273" s="86"/>
      <c r="M273" s="86"/>
      <c r="N273" s="86"/>
      <c r="O273" s="86"/>
      <c r="P273" s="86"/>
      <c r="Q273" s="86"/>
      <c r="R273" s="86"/>
      <c r="S273" s="86"/>
      <c r="T273" s="86"/>
      <c r="U273" s="86"/>
      <c r="V273" s="86"/>
      <c r="W273" s="86"/>
      <c r="X273" s="86"/>
      <c r="Y273" s="86">
        <v>10</v>
      </c>
      <c r="Z273" s="86"/>
      <c r="AA273" s="86"/>
      <c r="AB273" s="86">
        <v>10</v>
      </c>
      <c r="AC273" s="86">
        <v>10</v>
      </c>
      <c r="AD273" s="86"/>
      <c r="AE273" s="86">
        <v>10</v>
      </c>
      <c r="AF273" s="86"/>
      <c r="AG273" s="86">
        <v>10</v>
      </c>
      <c r="AH273" s="86"/>
    </row>
    <row r="274" spans="1:34" x14ac:dyDescent="0.2">
      <c r="A274" s="87">
        <v>42557</v>
      </c>
      <c r="B274" s="86">
        <v>188</v>
      </c>
      <c r="C274" s="86" t="s">
        <v>1751</v>
      </c>
      <c r="D274" s="86" t="str">
        <f t="shared" si="49"/>
        <v>5</v>
      </c>
      <c r="E274" s="86" t="s">
        <v>1670</v>
      </c>
      <c r="F274" s="86" t="str">
        <f t="shared" si="50"/>
        <v>CL</v>
      </c>
      <c r="G274" s="86"/>
      <c r="H274" s="86"/>
      <c r="I274" s="86">
        <v>9.5</v>
      </c>
      <c r="J274" s="86">
        <v>8.5</v>
      </c>
      <c r="K274" s="86">
        <v>7.5</v>
      </c>
      <c r="L274" s="86">
        <v>7.5</v>
      </c>
      <c r="M274" s="86"/>
      <c r="N274" s="86"/>
      <c r="O274" s="86"/>
      <c r="P274" s="86"/>
      <c r="Q274" s="86"/>
      <c r="R274" s="86"/>
      <c r="S274" s="86">
        <v>0.43</v>
      </c>
      <c r="T274" s="86">
        <v>0.42</v>
      </c>
      <c r="U274" s="86">
        <f>AVERAGE(S274:T274)</f>
        <v>0.42499999999999999</v>
      </c>
      <c r="V274" s="86">
        <v>0.54</v>
      </c>
      <c r="W274" s="86">
        <f>11.898*(U274^(3.3534))</f>
        <v>0.67501496721617582</v>
      </c>
      <c r="X274" s="86">
        <f>11.898*(V274^(3.3534))</f>
        <v>1.506895717968777</v>
      </c>
      <c r="Y274" s="86">
        <v>10</v>
      </c>
      <c r="Z274" s="86">
        <v>10</v>
      </c>
      <c r="AA274" s="86"/>
      <c r="AB274" s="86">
        <v>10</v>
      </c>
      <c r="AC274" s="86">
        <v>10</v>
      </c>
      <c r="AD274" s="86"/>
      <c r="AE274" s="86"/>
      <c r="AF274" s="86"/>
      <c r="AG274" s="86"/>
      <c r="AH274" s="86"/>
    </row>
    <row r="275" spans="1:34" x14ac:dyDescent="0.2">
      <c r="A275" s="87">
        <v>42563</v>
      </c>
      <c r="B275" s="86">
        <v>194</v>
      </c>
      <c r="C275" s="86" t="s">
        <v>1751</v>
      </c>
      <c r="D275" s="86" t="str">
        <f t="shared" si="49"/>
        <v>5</v>
      </c>
      <c r="E275" s="86" t="s">
        <v>1670</v>
      </c>
      <c r="F275" s="86" t="str">
        <f t="shared" si="50"/>
        <v>CL</v>
      </c>
      <c r="G275" s="86"/>
      <c r="H275" s="86"/>
      <c r="I275" s="86"/>
      <c r="J275" s="86"/>
      <c r="K275" s="86"/>
      <c r="L275" s="86"/>
      <c r="M275" s="86"/>
      <c r="N275" s="86"/>
      <c r="O275" s="86"/>
      <c r="P275" s="86"/>
      <c r="Q275" s="86"/>
      <c r="R275" s="86"/>
      <c r="S275" s="86"/>
      <c r="T275" s="86"/>
      <c r="U275" s="86"/>
      <c r="V275" s="86"/>
      <c r="W275" s="86"/>
      <c r="X275" s="86"/>
      <c r="Y275" s="86">
        <v>10</v>
      </c>
      <c r="Z275" s="86">
        <v>10</v>
      </c>
      <c r="AA275" s="86"/>
      <c r="AB275" s="86">
        <v>10</v>
      </c>
      <c r="AC275" s="86">
        <v>10</v>
      </c>
      <c r="AD275" s="86"/>
      <c r="AE275" s="86">
        <v>10</v>
      </c>
      <c r="AF275" s="86"/>
      <c r="AG275" s="86"/>
      <c r="AH275" s="86"/>
    </row>
    <row r="276" spans="1:34" x14ac:dyDescent="0.2">
      <c r="A276" s="87">
        <v>42567</v>
      </c>
      <c r="B276" s="86">
        <v>198</v>
      </c>
      <c r="C276" s="86" t="s">
        <v>1751</v>
      </c>
      <c r="D276" s="86" t="str">
        <f t="shared" si="49"/>
        <v>5</v>
      </c>
      <c r="E276" s="86" t="s">
        <v>1670</v>
      </c>
      <c r="F276" s="86" t="str">
        <f t="shared" si="50"/>
        <v>CL</v>
      </c>
      <c r="G276" s="86"/>
      <c r="H276" s="86"/>
      <c r="I276" s="86">
        <v>9.5</v>
      </c>
      <c r="J276" s="86">
        <v>8.5</v>
      </c>
      <c r="K276" s="86">
        <v>10</v>
      </c>
      <c r="L276" s="86">
        <v>10</v>
      </c>
      <c r="M276" s="86"/>
      <c r="N276" s="86"/>
      <c r="O276" s="86"/>
      <c r="P276" s="86"/>
      <c r="Q276" s="86"/>
      <c r="R276" s="86"/>
      <c r="S276" s="86">
        <v>0.53</v>
      </c>
      <c r="T276" s="86">
        <v>0.51</v>
      </c>
      <c r="U276" s="86">
        <f>AVERAGE(S276:T276)</f>
        <v>0.52</v>
      </c>
      <c r="V276" s="86">
        <v>0.54</v>
      </c>
      <c r="W276" s="86">
        <f>11.898*(U276^(3.3534))</f>
        <v>1.3277599882279214</v>
      </c>
      <c r="X276" s="86">
        <f>11.898*(V276^(3.3534))</f>
        <v>1.506895717968777</v>
      </c>
      <c r="Y276" s="86">
        <v>8</v>
      </c>
      <c r="Z276" s="86">
        <v>9</v>
      </c>
      <c r="AA276" s="86"/>
      <c r="AB276" s="86">
        <v>8</v>
      </c>
      <c r="AC276" s="86">
        <v>8</v>
      </c>
      <c r="AD276" s="86"/>
      <c r="AE276" s="86">
        <v>9</v>
      </c>
      <c r="AF276" s="86">
        <v>9</v>
      </c>
      <c r="AG276" s="86">
        <v>9</v>
      </c>
      <c r="AH276" s="86"/>
    </row>
    <row r="277" spans="1:34" x14ac:dyDescent="0.2">
      <c r="A277" s="87">
        <v>42573</v>
      </c>
      <c r="B277" s="86">
        <v>204</v>
      </c>
      <c r="C277" s="86" t="s">
        <v>1751</v>
      </c>
      <c r="D277" s="86" t="str">
        <f t="shared" si="49"/>
        <v>5</v>
      </c>
      <c r="E277" s="86" t="s">
        <v>1670</v>
      </c>
      <c r="F277" s="86" t="str">
        <f t="shared" si="50"/>
        <v>CL</v>
      </c>
      <c r="G277" s="86"/>
      <c r="H277" s="86"/>
      <c r="I277" s="86">
        <v>9.5</v>
      </c>
      <c r="J277" s="86">
        <v>8.5</v>
      </c>
      <c r="K277" s="86">
        <v>11</v>
      </c>
      <c r="L277" s="86">
        <v>11</v>
      </c>
      <c r="M277" s="86"/>
      <c r="N277" s="86"/>
      <c r="O277" s="86"/>
      <c r="P277" s="86"/>
      <c r="Q277" s="86"/>
      <c r="R277" s="86"/>
      <c r="S277" s="86">
        <v>0.48</v>
      </c>
      <c r="T277" s="86">
        <v>0.51</v>
      </c>
      <c r="U277" s="86">
        <f>AVERAGE(S277:T277)</f>
        <v>0.495</v>
      </c>
      <c r="V277" s="86">
        <v>0.56000000000000005</v>
      </c>
      <c r="W277" s="86">
        <f>11.898*(U277^(3.3534))</f>
        <v>1.125545455203536</v>
      </c>
      <c r="X277" s="86">
        <f>11.898*(V277^(3.3534))</f>
        <v>1.7023454502226976</v>
      </c>
      <c r="Y277" s="86">
        <v>7</v>
      </c>
      <c r="Z277" s="86">
        <v>9</v>
      </c>
      <c r="AA277" s="86"/>
      <c r="AB277" s="86">
        <v>7</v>
      </c>
      <c r="AC277" s="86">
        <v>8</v>
      </c>
      <c r="AD277" s="86"/>
      <c r="AE277" s="86">
        <v>9</v>
      </c>
      <c r="AF277" s="86">
        <v>9</v>
      </c>
      <c r="AG277" s="86">
        <v>9</v>
      </c>
      <c r="AH277" s="86"/>
    </row>
    <row r="278" spans="1:34" x14ac:dyDescent="0.2">
      <c r="A278" s="87">
        <v>42578</v>
      </c>
      <c r="B278" s="86">
        <v>209</v>
      </c>
      <c r="C278" s="86" t="s">
        <v>1751</v>
      </c>
      <c r="D278" s="86" t="str">
        <f t="shared" si="49"/>
        <v>5</v>
      </c>
      <c r="E278" s="86" t="s">
        <v>1670</v>
      </c>
      <c r="F278" s="86" t="str">
        <f t="shared" si="50"/>
        <v>CL</v>
      </c>
      <c r="G278" s="86"/>
      <c r="H278" s="86"/>
      <c r="I278" s="86">
        <v>9.5</v>
      </c>
      <c r="J278" s="86">
        <v>8.5</v>
      </c>
      <c r="K278" s="86">
        <v>11</v>
      </c>
      <c r="L278" s="86">
        <v>11</v>
      </c>
      <c r="M278" s="86"/>
      <c r="N278" s="86"/>
      <c r="O278" s="86"/>
      <c r="P278" s="86"/>
      <c r="Q278" s="86"/>
      <c r="R278" s="86"/>
      <c r="S278" s="86"/>
      <c r="T278" s="86"/>
      <c r="U278" s="86"/>
      <c r="V278" s="86"/>
      <c r="W278" s="86"/>
      <c r="X278" s="86"/>
      <c r="Y278" s="86">
        <v>8</v>
      </c>
      <c r="Z278" s="86">
        <v>9</v>
      </c>
      <c r="AA278" s="86"/>
      <c r="AB278" s="86">
        <v>6</v>
      </c>
      <c r="AC278" s="86">
        <v>7</v>
      </c>
      <c r="AD278" s="86"/>
      <c r="AE278" s="86">
        <v>8</v>
      </c>
      <c r="AF278" s="86">
        <v>9</v>
      </c>
      <c r="AG278" s="86">
        <v>7</v>
      </c>
      <c r="AH278" s="86"/>
    </row>
    <row r="279" spans="1:34" x14ac:dyDescent="0.2">
      <c r="A279" s="87">
        <v>42587</v>
      </c>
      <c r="B279" s="86">
        <v>218</v>
      </c>
      <c r="C279" s="86" t="s">
        <v>1751</v>
      </c>
      <c r="D279" s="86" t="str">
        <f t="shared" si="49"/>
        <v>5</v>
      </c>
      <c r="E279" s="86" t="s">
        <v>1670</v>
      </c>
      <c r="F279" s="86" t="str">
        <f t="shared" si="50"/>
        <v>CL</v>
      </c>
      <c r="G279" s="86"/>
      <c r="H279" s="86"/>
      <c r="I279" s="86">
        <v>9.5</v>
      </c>
      <c r="J279" s="86">
        <v>8</v>
      </c>
      <c r="K279" s="86">
        <v>11</v>
      </c>
      <c r="L279" s="86">
        <v>11</v>
      </c>
      <c r="M279" s="86"/>
      <c r="N279" s="86"/>
      <c r="O279" s="86"/>
      <c r="P279" s="86"/>
      <c r="Q279" s="86"/>
      <c r="R279" s="86"/>
      <c r="S279" s="86">
        <v>0.51</v>
      </c>
      <c r="T279" s="86">
        <v>0.48</v>
      </c>
      <c r="U279" s="86">
        <f>AVERAGE(S279:T279)</f>
        <v>0.495</v>
      </c>
      <c r="V279" s="86">
        <v>0.5</v>
      </c>
      <c r="W279" s="86">
        <f t="shared" ref="W279:X281" si="52">11.898*(U279^(3.3534))</f>
        <v>1.125545455203536</v>
      </c>
      <c r="X279" s="86">
        <f t="shared" si="52"/>
        <v>1.1641259681057374</v>
      </c>
      <c r="Y279" s="86">
        <v>8</v>
      </c>
      <c r="Z279" s="86">
        <v>8</v>
      </c>
      <c r="AA279" s="86"/>
      <c r="AB279" s="86">
        <v>6</v>
      </c>
      <c r="AC279" s="86">
        <v>7</v>
      </c>
      <c r="AD279" s="86"/>
      <c r="AE279" s="86">
        <v>9</v>
      </c>
      <c r="AF279" s="86">
        <v>3</v>
      </c>
      <c r="AG279" s="86">
        <v>8</v>
      </c>
      <c r="AH279" s="86">
        <v>5</v>
      </c>
    </row>
    <row r="280" spans="1:34" x14ac:dyDescent="0.2">
      <c r="A280" s="87">
        <v>42594</v>
      </c>
      <c r="B280" s="86">
        <v>225</v>
      </c>
      <c r="C280" s="86" t="s">
        <v>1751</v>
      </c>
      <c r="D280" s="86" t="str">
        <f t="shared" si="49"/>
        <v>5</v>
      </c>
      <c r="E280" s="86" t="s">
        <v>1670</v>
      </c>
      <c r="F280" s="86" t="str">
        <f t="shared" si="50"/>
        <v>CL</v>
      </c>
      <c r="G280" s="86"/>
      <c r="H280" s="86"/>
      <c r="I280" s="86">
        <v>9.5</v>
      </c>
      <c r="J280" s="86">
        <v>5.5</v>
      </c>
      <c r="K280" s="86">
        <v>11</v>
      </c>
      <c r="L280" s="86">
        <v>10.5</v>
      </c>
      <c r="M280" s="86"/>
      <c r="N280" s="86"/>
      <c r="O280" s="86"/>
      <c r="P280" s="86"/>
      <c r="Q280" s="86"/>
      <c r="R280" s="86"/>
      <c r="S280" s="86">
        <v>0.45</v>
      </c>
      <c r="T280" s="86">
        <v>0.45</v>
      </c>
      <c r="U280" s="86">
        <f>AVERAGE(S280:T280)</f>
        <v>0.45</v>
      </c>
      <c r="V280" s="86">
        <v>0.51</v>
      </c>
      <c r="W280" s="86">
        <f t="shared" si="52"/>
        <v>0.81762998177960833</v>
      </c>
      <c r="X280" s="86">
        <f t="shared" si="52"/>
        <v>1.2440556074631184</v>
      </c>
      <c r="Y280" s="86">
        <v>6</v>
      </c>
      <c r="Z280" s="86">
        <v>7</v>
      </c>
      <c r="AA280" s="86"/>
      <c r="AB280" s="86">
        <v>6</v>
      </c>
      <c r="AC280" s="86">
        <v>5</v>
      </c>
      <c r="AD280" s="86"/>
      <c r="AE280" s="86">
        <v>7</v>
      </c>
      <c r="AF280" s="86">
        <v>1</v>
      </c>
      <c r="AG280" s="86">
        <v>6</v>
      </c>
      <c r="AH280" s="86">
        <v>1</v>
      </c>
    </row>
    <row r="281" spans="1:34" x14ac:dyDescent="0.2">
      <c r="A281" s="87">
        <v>42600</v>
      </c>
      <c r="B281" s="86">
        <v>231</v>
      </c>
      <c r="C281" s="86" t="s">
        <v>1751</v>
      </c>
      <c r="D281" s="86" t="str">
        <f t="shared" si="49"/>
        <v>5</v>
      </c>
      <c r="E281" s="86" t="s">
        <v>1670</v>
      </c>
      <c r="F281" s="86" t="str">
        <f t="shared" si="50"/>
        <v>CL</v>
      </c>
      <c r="G281" s="86"/>
      <c r="H281" s="86"/>
      <c r="I281" s="86">
        <v>9.5</v>
      </c>
      <c r="J281" s="86">
        <v>0</v>
      </c>
      <c r="K281" s="86">
        <v>11</v>
      </c>
      <c r="L281" s="86">
        <v>8.5</v>
      </c>
      <c r="M281" s="86"/>
      <c r="N281" s="86"/>
      <c r="O281" s="86"/>
      <c r="P281" s="86"/>
      <c r="Q281" s="86"/>
      <c r="R281" s="86"/>
      <c r="S281" s="86">
        <v>0.44</v>
      </c>
      <c r="T281" s="86">
        <v>0.44</v>
      </c>
      <c r="U281" s="86">
        <f>AVERAGE(S281:T281)</f>
        <v>0.44</v>
      </c>
      <c r="V281" s="86">
        <v>0.46</v>
      </c>
      <c r="W281" s="86">
        <f t="shared" si="52"/>
        <v>0.75827750060974763</v>
      </c>
      <c r="X281" s="86">
        <f t="shared" si="52"/>
        <v>0.88016901809054215</v>
      </c>
      <c r="Y281" s="86">
        <v>3</v>
      </c>
      <c r="Z281" s="86">
        <v>5</v>
      </c>
      <c r="AA281" s="86"/>
      <c r="AB281" s="86">
        <v>4</v>
      </c>
      <c r="AC281" s="86">
        <v>0</v>
      </c>
      <c r="AD281" s="86"/>
      <c r="AE281" s="86">
        <v>5</v>
      </c>
      <c r="AF281" s="86">
        <v>0</v>
      </c>
      <c r="AG281" s="86">
        <v>4</v>
      </c>
      <c r="AH281" s="86">
        <v>0</v>
      </c>
    </row>
    <row r="282" spans="1:34" x14ac:dyDescent="0.2">
      <c r="A282" s="87">
        <v>42538</v>
      </c>
      <c r="B282" s="86">
        <v>169</v>
      </c>
      <c r="C282" s="86" t="s">
        <v>1752</v>
      </c>
      <c r="D282" s="86" t="str">
        <f t="shared" si="49"/>
        <v>5</v>
      </c>
      <c r="E282" s="86" t="s">
        <v>1670</v>
      </c>
      <c r="F282" s="86" t="str">
        <f t="shared" si="50"/>
        <v>CT</v>
      </c>
      <c r="G282" s="86"/>
      <c r="H282" s="86"/>
      <c r="I282" s="86">
        <v>7.5</v>
      </c>
      <c r="J282" s="86">
        <v>7.5</v>
      </c>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row>
    <row r="283" spans="1:34" x14ac:dyDescent="0.2">
      <c r="A283" s="87">
        <v>42546</v>
      </c>
      <c r="B283" s="86">
        <v>177</v>
      </c>
      <c r="C283" s="86" t="s">
        <v>1752</v>
      </c>
      <c r="D283" s="86" t="str">
        <f t="shared" si="49"/>
        <v>5</v>
      </c>
      <c r="E283" s="86" t="s">
        <v>1670</v>
      </c>
      <c r="F283" s="86" t="str">
        <f t="shared" si="50"/>
        <v>CT</v>
      </c>
      <c r="G283" s="86"/>
      <c r="H283" s="86"/>
      <c r="I283" s="86">
        <v>9.5</v>
      </c>
      <c r="J283" s="86">
        <v>9.5</v>
      </c>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row>
    <row r="284" spans="1:34" x14ac:dyDescent="0.2">
      <c r="A284" s="87">
        <v>42552</v>
      </c>
      <c r="B284" s="86">
        <v>183</v>
      </c>
      <c r="C284" s="86" t="s">
        <v>1752</v>
      </c>
      <c r="D284" s="86" t="str">
        <f t="shared" si="49"/>
        <v>5</v>
      </c>
      <c r="E284" s="86" t="s">
        <v>1670</v>
      </c>
      <c r="F284" s="86" t="str">
        <f t="shared" si="50"/>
        <v>CT</v>
      </c>
      <c r="G284" s="86"/>
      <c r="H284" s="86"/>
      <c r="I284" s="86"/>
      <c r="J284" s="86"/>
      <c r="K284" s="86"/>
      <c r="L284" s="86"/>
      <c r="M284" s="86"/>
      <c r="N284" s="86"/>
      <c r="O284" s="86"/>
      <c r="P284" s="86"/>
      <c r="Q284" s="86"/>
      <c r="R284" s="86"/>
      <c r="S284" s="86"/>
      <c r="T284" s="86"/>
      <c r="U284" s="86"/>
      <c r="V284" s="86"/>
      <c r="W284" s="86"/>
      <c r="X284" s="86"/>
      <c r="Y284" s="86">
        <v>10</v>
      </c>
      <c r="Z284" s="86">
        <v>10</v>
      </c>
      <c r="AA284" s="86"/>
      <c r="AB284" s="86">
        <v>10</v>
      </c>
      <c r="AC284" s="86">
        <v>10</v>
      </c>
      <c r="AD284" s="86"/>
      <c r="AE284" s="86">
        <v>10</v>
      </c>
      <c r="AF284" s="86"/>
      <c r="AG284" s="86">
        <v>10</v>
      </c>
      <c r="AH284" s="86"/>
    </row>
    <row r="285" spans="1:34" x14ac:dyDescent="0.2">
      <c r="A285" s="87">
        <v>42557</v>
      </c>
      <c r="B285" s="86">
        <v>188</v>
      </c>
      <c r="C285" s="86" t="s">
        <v>1752</v>
      </c>
      <c r="D285" s="86" t="str">
        <f t="shared" si="49"/>
        <v>5</v>
      </c>
      <c r="E285" s="86" t="s">
        <v>1670</v>
      </c>
      <c r="F285" s="86" t="str">
        <f t="shared" si="50"/>
        <v>CT</v>
      </c>
      <c r="G285" s="86"/>
      <c r="H285" s="86"/>
      <c r="I285" s="86">
        <v>10</v>
      </c>
      <c r="J285" s="86">
        <v>10</v>
      </c>
      <c r="K285" s="86">
        <v>3.5</v>
      </c>
      <c r="L285" s="86">
        <v>3.5</v>
      </c>
      <c r="M285" s="86"/>
      <c r="N285" s="86"/>
      <c r="O285" s="86"/>
      <c r="P285" s="86"/>
      <c r="Q285" s="86"/>
      <c r="R285" s="86"/>
      <c r="S285" s="86">
        <v>0.46</v>
      </c>
      <c r="T285" s="86">
        <v>0.49</v>
      </c>
      <c r="U285" s="86">
        <f>AVERAGE(S285:T285)</f>
        <v>0.47499999999999998</v>
      </c>
      <c r="V285" s="86">
        <v>0.43</v>
      </c>
      <c r="W285" s="86">
        <f>11.898*(U285^(3.3534))</f>
        <v>0.98016302420454926</v>
      </c>
      <c r="X285" s="86">
        <f>11.898*(V285^(3.3534))</f>
        <v>0.70201611810248421</v>
      </c>
      <c r="Y285" s="86">
        <v>10</v>
      </c>
      <c r="Z285" s="86">
        <v>10</v>
      </c>
      <c r="AA285" s="86"/>
      <c r="AB285" s="86">
        <v>10</v>
      </c>
      <c r="AC285" s="86">
        <v>10</v>
      </c>
      <c r="AD285" s="86"/>
      <c r="AE285" s="86">
        <v>10</v>
      </c>
      <c r="AF285" s="86">
        <v>10</v>
      </c>
      <c r="AG285" s="86"/>
      <c r="AH285" s="86"/>
    </row>
    <row r="286" spans="1:34" x14ac:dyDescent="0.2">
      <c r="A286" s="87">
        <v>42563</v>
      </c>
      <c r="B286" s="86">
        <v>194</v>
      </c>
      <c r="C286" s="86" t="s">
        <v>1752</v>
      </c>
      <c r="D286" s="86" t="str">
        <f t="shared" si="49"/>
        <v>5</v>
      </c>
      <c r="E286" s="86" t="s">
        <v>1670</v>
      </c>
      <c r="F286" s="86" t="str">
        <f t="shared" si="50"/>
        <v>CT</v>
      </c>
      <c r="G286" s="86"/>
      <c r="H286" s="86"/>
      <c r="I286" s="86"/>
      <c r="J286" s="86"/>
      <c r="K286" s="86"/>
      <c r="L286" s="86"/>
      <c r="M286" s="86"/>
      <c r="N286" s="86"/>
      <c r="O286" s="86"/>
      <c r="P286" s="86"/>
      <c r="Q286" s="86"/>
      <c r="R286" s="86"/>
      <c r="S286" s="86"/>
      <c r="T286" s="86"/>
      <c r="U286" s="86"/>
      <c r="V286" s="86"/>
      <c r="W286" s="86"/>
      <c r="X286" s="86"/>
      <c r="Y286" s="86">
        <v>10</v>
      </c>
      <c r="Z286" s="86">
        <v>10</v>
      </c>
      <c r="AA286" s="86"/>
      <c r="AB286" s="86">
        <v>10</v>
      </c>
      <c r="AC286" s="86">
        <v>10</v>
      </c>
      <c r="AD286" s="86"/>
      <c r="AE286" s="86"/>
      <c r="AF286" s="86">
        <v>10</v>
      </c>
      <c r="AG286" s="86">
        <v>10</v>
      </c>
      <c r="AH286" s="86"/>
    </row>
    <row r="287" spans="1:34" x14ac:dyDescent="0.2">
      <c r="A287" s="87">
        <v>42567</v>
      </c>
      <c r="B287" s="86">
        <v>198</v>
      </c>
      <c r="C287" s="86" t="s">
        <v>1752</v>
      </c>
      <c r="D287" s="86" t="str">
        <f t="shared" si="49"/>
        <v>5</v>
      </c>
      <c r="E287" s="86" t="s">
        <v>1670</v>
      </c>
      <c r="F287" s="86" t="str">
        <f t="shared" si="50"/>
        <v>CT</v>
      </c>
      <c r="G287" s="86"/>
      <c r="H287" s="86"/>
      <c r="I287" s="86">
        <v>11</v>
      </c>
      <c r="J287" s="86">
        <v>11</v>
      </c>
      <c r="K287" s="86">
        <v>8</v>
      </c>
      <c r="L287" s="86">
        <v>8</v>
      </c>
      <c r="M287" s="86"/>
      <c r="N287" s="86"/>
      <c r="O287" s="86"/>
      <c r="P287" s="86"/>
      <c r="Q287" s="86"/>
      <c r="R287" s="86"/>
      <c r="S287" s="86">
        <v>0.5</v>
      </c>
      <c r="T287" s="86">
        <v>0.53</v>
      </c>
      <c r="U287" s="86">
        <f>AVERAGE(S287:T287)</f>
        <v>0.51500000000000001</v>
      </c>
      <c r="V287" s="86">
        <v>0.52</v>
      </c>
      <c r="W287" s="86">
        <f>11.898*(U287^(3.3534))</f>
        <v>1.2854296891723416</v>
      </c>
      <c r="X287" s="86">
        <f>11.898*(V287^(3.3534))</f>
        <v>1.3277599882279214</v>
      </c>
      <c r="Y287" s="86">
        <v>9</v>
      </c>
      <c r="Z287" s="86">
        <v>9</v>
      </c>
      <c r="AA287" s="86"/>
      <c r="AB287" s="86">
        <v>9</v>
      </c>
      <c r="AC287" s="86">
        <v>8</v>
      </c>
      <c r="AD287" s="86"/>
      <c r="AE287" s="86">
        <v>9</v>
      </c>
      <c r="AF287" s="86">
        <v>9</v>
      </c>
      <c r="AG287" s="86">
        <v>8</v>
      </c>
      <c r="AH287" s="86"/>
    </row>
    <row r="288" spans="1:34" x14ac:dyDescent="0.2">
      <c r="A288" s="87">
        <v>42573</v>
      </c>
      <c r="B288" s="86">
        <v>204</v>
      </c>
      <c r="C288" s="86" t="s">
        <v>1752</v>
      </c>
      <c r="D288" s="86" t="str">
        <f t="shared" si="49"/>
        <v>5</v>
      </c>
      <c r="E288" s="86" t="s">
        <v>1670</v>
      </c>
      <c r="F288" s="86" t="str">
        <f t="shared" si="50"/>
        <v>CT</v>
      </c>
      <c r="G288" s="86"/>
      <c r="H288" s="86"/>
      <c r="I288" s="86">
        <v>11</v>
      </c>
      <c r="J288" s="86">
        <v>11</v>
      </c>
      <c r="K288" s="86">
        <v>8</v>
      </c>
      <c r="L288" s="86">
        <v>8</v>
      </c>
      <c r="M288" s="86"/>
      <c r="N288" s="86"/>
      <c r="O288" s="86"/>
      <c r="P288" s="86"/>
      <c r="Q288" s="86"/>
      <c r="R288" s="86"/>
      <c r="S288" s="86">
        <v>0.54</v>
      </c>
      <c r="T288" s="86">
        <v>0.53</v>
      </c>
      <c r="U288" s="86">
        <f>AVERAGE(S288:T288)</f>
        <v>0.53500000000000003</v>
      </c>
      <c r="V288" s="86">
        <v>0.52</v>
      </c>
      <c r="W288" s="86">
        <f>11.898*(U288^(3.3534))</f>
        <v>1.4606142629224268</v>
      </c>
      <c r="X288" s="86">
        <f>11.898*(V288^(3.3534))</f>
        <v>1.3277599882279214</v>
      </c>
      <c r="Y288" s="86">
        <v>9</v>
      </c>
      <c r="Z288" s="86">
        <v>9</v>
      </c>
      <c r="AA288" s="86"/>
      <c r="AB288" s="86">
        <v>6</v>
      </c>
      <c r="AC288" s="86">
        <v>9</v>
      </c>
      <c r="AD288" s="86"/>
      <c r="AE288" s="86">
        <v>9</v>
      </c>
      <c r="AF288" s="86">
        <v>6</v>
      </c>
      <c r="AG288" s="86">
        <v>8</v>
      </c>
      <c r="AH288" s="86"/>
    </row>
    <row r="289" spans="1:34" x14ac:dyDescent="0.2">
      <c r="A289" s="87">
        <v>42578</v>
      </c>
      <c r="B289" s="86">
        <v>209</v>
      </c>
      <c r="C289" s="86" t="s">
        <v>1752</v>
      </c>
      <c r="D289" s="86" t="str">
        <f t="shared" si="49"/>
        <v>5</v>
      </c>
      <c r="E289" s="86" t="s">
        <v>1670</v>
      </c>
      <c r="F289" s="86" t="str">
        <f t="shared" si="50"/>
        <v>CT</v>
      </c>
      <c r="G289" s="86"/>
      <c r="H289" s="86"/>
      <c r="I289" s="86">
        <v>11</v>
      </c>
      <c r="J289" s="86">
        <v>10.5</v>
      </c>
      <c r="K289" s="86">
        <v>8.5</v>
      </c>
      <c r="L289" s="86">
        <v>8.5</v>
      </c>
      <c r="M289" s="86"/>
      <c r="N289" s="86"/>
      <c r="O289" s="86"/>
      <c r="P289" s="86"/>
      <c r="Q289" s="86"/>
      <c r="R289" s="86"/>
      <c r="S289" s="86"/>
      <c r="T289" s="86"/>
      <c r="U289" s="86"/>
      <c r="V289" s="86"/>
      <c r="W289" s="86"/>
      <c r="X289" s="86"/>
      <c r="Y289" s="86">
        <v>9</v>
      </c>
      <c r="Z289" s="86">
        <v>9</v>
      </c>
      <c r="AA289" s="86"/>
      <c r="AB289" s="86">
        <v>7</v>
      </c>
      <c r="AC289" s="86">
        <v>7</v>
      </c>
      <c r="AD289" s="86"/>
      <c r="AE289" s="86">
        <v>8</v>
      </c>
      <c r="AF289" s="86">
        <v>7</v>
      </c>
      <c r="AG289" s="86">
        <v>7</v>
      </c>
      <c r="AH289" s="86"/>
    </row>
    <row r="290" spans="1:34" x14ac:dyDescent="0.2">
      <c r="A290" s="87">
        <v>42587</v>
      </c>
      <c r="B290" s="86">
        <v>218</v>
      </c>
      <c r="C290" s="86" t="s">
        <v>1752</v>
      </c>
      <c r="D290" s="86" t="str">
        <f t="shared" si="49"/>
        <v>5</v>
      </c>
      <c r="E290" s="86" t="s">
        <v>1670</v>
      </c>
      <c r="F290" s="86" t="str">
        <f t="shared" si="50"/>
        <v>CT</v>
      </c>
      <c r="G290" s="86"/>
      <c r="H290" s="86"/>
      <c r="I290" s="86">
        <v>11</v>
      </c>
      <c r="J290" s="86">
        <v>10.5</v>
      </c>
      <c r="K290" s="86">
        <v>9.5</v>
      </c>
      <c r="L290" s="86">
        <v>9.5</v>
      </c>
      <c r="M290" s="86"/>
      <c r="N290" s="86"/>
      <c r="O290" s="86"/>
      <c r="P290" s="86"/>
      <c r="Q290" s="86"/>
      <c r="R290" s="86"/>
      <c r="S290" s="86">
        <v>0.53</v>
      </c>
      <c r="T290" s="86">
        <v>0.52</v>
      </c>
      <c r="U290" s="86">
        <f>AVERAGE(S290:T290)</f>
        <v>0.52500000000000002</v>
      </c>
      <c r="V290" s="86">
        <v>0.52</v>
      </c>
      <c r="W290" s="86">
        <f t="shared" ref="W290:X292" si="53">11.898*(U290^(3.3534))</f>
        <v>1.3710590905803748</v>
      </c>
      <c r="X290" s="86">
        <f t="shared" si="53"/>
        <v>1.3277599882279214</v>
      </c>
      <c r="Y290" s="86">
        <v>8</v>
      </c>
      <c r="Z290" s="86">
        <v>8</v>
      </c>
      <c r="AA290" s="86"/>
      <c r="AB290" s="86">
        <v>5</v>
      </c>
      <c r="AC290" s="86">
        <v>8</v>
      </c>
      <c r="AD290" s="86"/>
      <c r="AE290" s="86">
        <v>9</v>
      </c>
      <c r="AF290" s="86">
        <v>7</v>
      </c>
      <c r="AG290" s="86">
        <v>7</v>
      </c>
      <c r="AH290" s="86"/>
    </row>
    <row r="291" spans="1:34" x14ac:dyDescent="0.2">
      <c r="A291" s="87">
        <v>42594</v>
      </c>
      <c r="B291" s="86">
        <v>225</v>
      </c>
      <c r="C291" s="86" t="s">
        <v>1752</v>
      </c>
      <c r="D291" s="86" t="str">
        <f t="shared" si="49"/>
        <v>5</v>
      </c>
      <c r="E291" s="86" t="s">
        <v>1670</v>
      </c>
      <c r="F291" s="86" t="str">
        <f t="shared" si="50"/>
        <v>CT</v>
      </c>
      <c r="G291" s="86"/>
      <c r="H291" s="86"/>
      <c r="I291" s="86">
        <v>11</v>
      </c>
      <c r="J291" s="86">
        <v>10.5</v>
      </c>
      <c r="K291" s="86">
        <v>10.5</v>
      </c>
      <c r="L291" s="86">
        <v>10.5</v>
      </c>
      <c r="M291" s="86"/>
      <c r="N291" s="86"/>
      <c r="O291" s="86"/>
      <c r="P291" s="86"/>
      <c r="Q291" s="86"/>
      <c r="R291" s="86"/>
      <c r="S291" s="86">
        <v>0.52</v>
      </c>
      <c r="T291" s="86">
        <v>0.49</v>
      </c>
      <c r="U291" s="86">
        <f>AVERAGE(S291:T291)</f>
        <v>0.505</v>
      </c>
      <c r="V291" s="86">
        <v>0.5</v>
      </c>
      <c r="W291" s="86">
        <f t="shared" si="53"/>
        <v>1.2036252002599823</v>
      </c>
      <c r="X291" s="86">
        <f t="shared" si="53"/>
        <v>1.1641259681057374</v>
      </c>
      <c r="Y291" s="86">
        <v>4</v>
      </c>
      <c r="Z291" s="86">
        <v>7</v>
      </c>
      <c r="AA291" s="86"/>
      <c r="AB291" s="86">
        <v>5</v>
      </c>
      <c r="AC291" s="86">
        <v>4</v>
      </c>
      <c r="AD291" s="86"/>
      <c r="AE291" s="86">
        <v>7</v>
      </c>
      <c r="AF291" s="86">
        <v>4</v>
      </c>
      <c r="AG291" s="86">
        <v>7</v>
      </c>
      <c r="AH291" s="86"/>
    </row>
    <row r="292" spans="1:34" x14ac:dyDescent="0.2">
      <c r="A292" s="87">
        <v>42600</v>
      </c>
      <c r="B292" s="86">
        <v>231</v>
      </c>
      <c r="C292" s="86" t="s">
        <v>1752</v>
      </c>
      <c r="D292" s="86" t="str">
        <f t="shared" si="49"/>
        <v>5</v>
      </c>
      <c r="E292" s="86" t="s">
        <v>1670</v>
      </c>
      <c r="F292" s="86" t="str">
        <f t="shared" si="50"/>
        <v>CT</v>
      </c>
      <c r="G292" s="86"/>
      <c r="H292" s="86"/>
      <c r="I292" s="86">
        <v>11</v>
      </c>
      <c r="J292" s="86">
        <v>3.5</v>
      </c>
      <c r="K292" s="86">
        <v>10.5</v>
      </c>
      <c r="L292" s="86">
        <v>9.5</v>
      </c>
      <c r="M292" s="86"/>
      <c r="N292" s="86"/>
      <c r="O292" s="86"/>
      <c r="P292" s="86"/>
      <c r="Q292" s="86"/>
      <c r="R292" s="86"/>
      <c r="S292" s="86">
        <v>0.47</v>
      </c>
      <c r="T292" s="86">
        <v>0.46</v>
      </c>
      <c r="U292" s="86">
        <f>AVERAGE(S292:T292)</f>
        <v>0.46499999999999997</v>
      </c>
      <c r="V292" s="86">
        <v>0.48</v>
      </c>
      <c r="W292" s="86">
        <f t="shared" si="53"/>
        <v>0.91266353068140194</v>
      </c>
      <c r="X292" s="86">
        <f t="shared" si="53"/>
        <v>1.0151923348970988</v>
      </c>
      <c r="Y292" s="86">
        <v>4</v>
      </c>
      <c r="Z292" s="86">
        <v>6</v>
      </c>
      <c r="AA292" s="86"/>
      <c r="AB292" s="86">
        <v>3</v>
      </c>
      <c r="AC292" s="86">
        <v>0</v>
      </c>
      <c r="AD292" s="86"/>
      <c r="AE292" s="86">
        <v>6</v>
      </c>
      <c r="AF292" s="86">
        <v>1</v>
      </c>
      <c r="AG292" s="86">
        <v>3</v>
      </c>
      <c r="AH292" s="86"/>
    </row>
    <row r="293" spans="1:34" x14ac:dyDescent="0.2">
      <c r="A293" s="87">
        <v>42538</v>
      </c>
      <c r="B293" s="86">
        <v>169</v>
      </c>
      <c r="C293" s="86" t="s">
        <v>1753</v>
      </c>
      <c r="D293" s="86" t="str">
        <f t="shared" si="49"/>
        <v>5</v>
      </c>
      <c r="E293" s="86" t="s">
        <v>1670</v>
      </c>
      <c r="F293" s="86" t="str">
        <f t="shared" si="50"/>
        <v>SH</v>
      </c>
      <c r="G293" s="86"/>
      <c r="H293" s="86"/>
      <c r="I293" s="86">
        <v>8</v>
      </c>
      <c r="J293" s="86">
        <v>7</v>
      </c>
      <c r="K293" s="86">
        <v>3.5</v>
      </c>
      <c r="L293" s="86">
        <v>3.5</v>
      </c>
      <c r="M293" s="86"/>
      <c r="N293" s="86"/>
      <c r="O293" s="86"/>
      <c r="P293" s="86"/>
      <c r="Q293" s="86"/>
      <c r="R293" s="86"/>
      <c r="S293" s="86"/>
      <c r="T293" s="86"/>
      <c r="U293" s="86"/>
      <c r="V293" s="86"/>
      <c r="W293" s="86"/>
      <c r="X293" s="86"/>
      <c r="Y293" s="86"/>
      <c r="Z293" s="86"/>
      <c r="AA293" s="86"/>
      <c r="AB293" s="86"/>
      <c r="AC293" s="86"/>
      <c r="AD293" s="86"/>
      <c r="AE293" s="86"/>
      <c r="AF293" s="86"/>
      <c r="AG293" s="86"/>
      <c r="AH293" s="86"/>
    </row>
    <row r="294" spans="1:34" x14ac:dyDescent="0.2">
      <c r="A294" s="87">
        <v>42546</v>
      </c>
      <c r="B294" s="86">
        <v>177</v>
      </c>
      <c r="C294" s="86" t="s">
        <v>1753</v>
      </c>
      <c r="D294" s="86" t="str">
        <f t="shared" si="49"/>
        <v>5</v>
      </c>
      <c r="E294" s="86" t="s">
        <v>1670</v>
      </c>
      <c r="F294" s="86" t="str">
        <f t="shared" si="50"/>
        <v>SH</v>
      </c>
      <c r="G294" s="86"/>
      <c r="H294" s="86"/>
      <c r="I294" s="86">
        <v>8</v>
      </c>
      <c r="J294" s="86">
        <v>7</v>
      </c>
      <c r="K294" s="86">
        <v>6</v>
      </c>
      <c r="L294" s="86">
        <v>6</v>
      </c>
      <c r="M294" s="86"/>
      <c r="N294" s="86"/>
      <c r="O294" s="86"/>
      <c r="P294" s="86"/>
      <c r="Q294" s="86"/>
      <c r="R294" s="86"/>
      <c r="S294" s="86"/>
      <c r="T294" s="86"/>
      <c r="U294" s="86"/>
      <c r="V294" s="86"/>
      <c r="W294" s="86"/>
      <c r="X294" s="86"/>
      <c r="Y294" s="86"/>
      <c r="Z294" s="86"/>
      <c r="AA294" s="86"/>
      <c r="AB294" s="86"/>
      <c r="AC294" s="86"/>
      <c r="AD294" s="86"/>
      <c r="AE294" s="86"/>
      <c r="AF294" s="86"/>
      <c r="AG294" s="86"/>
      <c r="AH294" s="86"/>
    </row>
    <row r="295" spans="1:34" x14ac:dyDescent="0.2">
      <c r="A295" s="87">
        <v>42552</v>
      </c>
      <c r="B295" s="86">
        <v>183</v>
      </c>
      <c r="C295" s="86" t="s">
        <v>1753</v>
      </c>
      <c r="D295" s="86" t="str">
        <f t="shared" si="49"/>
        <v>5</v>
      </c>
      <c r="E295" s="86" t="s">
        <v>1670</v>
      </c>
      <c r="F295" s="86" t="str">
        <f t="shared" si="50"/>
        <v>SH</v>
      </c>
      <c r="G295" s="86"/>
      <c r="H295" s="86"/>
      <c r="I295" s="86"/>
      <c r="J295" s="86"/>
      <c r="K295" s="86"/>
      <c r="L295" s="86"/>
      <c r="M295" s="86"/>
      <c r="N295" s="86"/>
      <c r="O295" s="86"/>
      <c r="P295" s="86"/>
      <c r="Q295" s="86"/>
      <c r="R295" s="86"/>
      <c r="S295" s="86"/>
      <c r="T295" s="86"/>
      <c r="U295" s="86"/>
      <c r="V295" s="86"/>
      <c r="W295" s="86"/>
      <c r="X295" s="86"/>
      <c r="Y295" s="86">
        <v>10</v>
      </c>
      <c r="Z295" s="86"/>
      <c r="AA295" s="86"/>
      <c r="AB295" s="86">
        <v>10</v>
      </c>
      <c r="AC295" s="86">
        <v>10</v>
      </c>
      <c r="AD295" s="86"/>
      <c r="AE295" s="86"/>
      <c r="AF295" s="86"/>
      <c r="AG295" s="86">
        <v>10</v>
      </c>
      <c r="AH295" s="86"/>
    </row>
    <row r="296" spans="1:34" x14ac:dyDescent="0.2">
      <c r="A296" s="87">
        <v>42557</v>
      </c>
      <c r="B296" s="86">
        <v>188</v>
      </c>
      <c r="C296" s="86" t="s">
        <v>1753</v>
      </c>
      <c r="D296" s="86" t="str">
        <f t="shared" si="49"/>
        <v>5</v>
      </c>
      <c r="E296" s="86" t="s">
        <v>1670</v>
      </c>
      <c r="F296" s="86" t="str">
        <f t="shared" si="50"/>
        <v>SH</v>
      </c>
      <c r="G296" s="86"/>
      <c r="H296" s="86"/>
      <c r="I296" s="86">
        <v>8</v>
      </c>
      <c r="J296" s="86">
        <v>7</v>
      </c>
      <c r="K296" s="86">
        <v>9</v>
      </c>
      <c r="L296" s="86">
        <v>9</v>
      </c>
      <c r="M296" s="86"/>
      <c r="N296" s="86"/>
      <c r="O296" s="86"/>
      <c r="P296" s="86"/>
      <c r="Q296" s="86"/>
      <c r="R296" s="86"/>
      <c r="S296" s="86">
        <v>0.48</v>
      </c>
      <c r="T296" s="86">
        <v>0.46</v>
      </c>
      <c r="U296" s="86">
        <f>AVERAGE(S296:T296)</f>
        <v>0.47</v>
      </c>
      <c r="V296" s="86">
        <v>0.51</v>
      </c>
      <c r="W296" s="86">
        <f>11.898*(U296^(3.3534))</f>
        <v>0.94599081871535851</v>
      </c>
      <c r="X296" s="86">
        <f>11.898*(V296^(3.3534))</f>
        <v>1.2440556074631184</v>
      </c>
      <c r="Y296" s="86">
        <v>10</v>
      </c>
      <c r="Z296" s="86"/>
      <c r="AA296" s="86"/>
      <c r="AB296" s="86">
        <v>10</v>
      </c>
      <c r="AC296" s="86">
        <v>10</v>
      </c>
      <c r="AD296" s="86"/>
      <c r="AE296" s="86">
        <v>10</v>
      </c>
      <c r="AF296" s="86">
        <v>10</v>
      </c>
      <c r="AG296" s="86">
        <v>10</v>
      </c>
      <c r="AH296" s="86"/>
    </row>
    <row r="297" spans="1:34" x14ac:dyDescent="0.2">
      <c r="A297" s="87">
        <v>42563</v>
      </c>
      <c r="B297" s="86">
        <v>194</v>
      </c>
      <c r="C297" s="86" t="s">
        <v>1753</v>
      </c>
      <c r="D297" s="86" t="str">
        <f t="shared" si="49"/>
        <v>5</v>
      </c>
      <c r="E297" s="86" t="s">
        <v>1670</v>
      </c>
      <c r="F297" s="86" t="str">
        <f t="shared" si="50"/>
        <v>SH</v>
      </c>
      <c r="G297" s="86"/>
      <c r="H297" s="86"/>
      <c r="I297" s="86"/>
      <c r="J297" s="86"/>
      <c r="K297" s="86"/>
      <c r="L297" s="86"/>
      <c r="M297" s="86"/>
      <c r="N297" s="86"/>
      <c r="O297" s="86"/>
      <c r="P297" s="86"/>
      <c r="Q297" s="86"/>
      <c r="R297" s="86"/>
      <c r="S297" s="86"/>
      <c r="T297" s="86"/>
      <c r="U297" s="86"/>
      <c r="V297" s="86"/>
      <c r="W297" s="86"/>
      <c r="X297" s="86"/>
      <c r="Y297" s="86">
        <v>10</v>
      </c>
      <c r="Z297" s="86">
        <v>10</v>
      </c>
      <c r="AA297" s="86"/>
      <c r="AB297" s="86">
        <v>10</v>
      </c>
      <c r="AC297" s="86">
        <v>10</v>
      </c>
      <c r="AD297" s="86"/>
      <c r="AE297" s="86">
        <v>10</v>
      </c>
      <c r="AF297" s="86"/>
      <c r="AG297" s="86"/>
      <c r="AH297" s="86"/>
    </row>
    <row r="298" spans="1:34" x14ac:dyDescent="0.2">
      <c r="A298" s="87">
        <v>42567</v>
      </c>
      <c r="B298" s="86">
        <v>198</v>
      </c>
      <c r="C298" s="86" t="s">
        <v>1753</v>
      </c>
      <c r="D298" s="86" t="str">
        <f t="shared" si="49"/>
        <v>5</v>
      </c>
      <c r="E298" s="86" t="s">
        <v>1670</v>
      </c>
      <c r="F298" s="86" t="str">
        <f t="shared" si="50"/>
        <v>SH</v>
      </c>
      <c r="G298" s="86"/>
      <c r="H298" s="86"/>
      <c r="I298" s="86">
        <v>8</v>
      </c>
      <c r="J298" s="86">
        <v>7</v>
      </c>
      <c r="K298" s="86">
        <v>12</v>
      </c>
      <c r="L298" s="86">
        <v>12</v>
      </c>
      <c r="M298" s="86"/>
      <c r="N298" s="86"/>
      <c r="O298" s="86"/>
      <c r="P298" s="86"/>
      <c r="Q298" s="86"/>
      <c r="R298" s="86"/>
      <c r="S298" s="86">
        <v>0.5</v>
      </c>
      <c r="T298" s="86">
        <v>0.47</v>
      </c>
      <c r="U298" s="86">
        <f>AVERAGE(S298:T298)</f>
        <v>0.48499999999999999</v>
      </c>
      <c r="V298" s="86">
        <v>0.52</v>
      </c>
      <c r="W298" s="86">
        <f>11.898*(U298^(3.3534))</f>
        <v>1.0510909839652229</v>
      </c>
      <c r="X298" s="86">
        <f>11.898*(V298^(3.3534))</f>
        <v>1.3277599882279214</v>
      </c>
      <c r="Y298" s="86">
        <v>9</v>
      </c>
      <c r="Z298" s="86">
        <v>9</v>
      </c>
      <c r="AA298" s="86"/>
      <c r="AB298" s="86">
        <v>8</v>
      </c>
      <c r="AC298" s="86">
        <v>8</v>
      </c>
      <c r="AD298" s="86"/>
      <c r="AE298" s="86">
        <v>9</v>
      </c>
      <c r="AF298" s="86">
        <v>9</v>
      </c>
      <c r="AG298" s="86"/>
      <c r="AH298" s="86"/>
    </row>
    <row r="299" spans="1:34" x14ac:dyDescent="0.2">
      <c r="A299" s="87">
        <v>42573</v>
      </c>
      <c r="B299" s="86">
        <v>204</v>
      </c>
      <c r="C299" s="86" t="s">
        <v>1753</v>
      </c>
      <c r="D299" s="86" t="str">
        <f t="shared" si="49"/>
        <v>5</v>
      </c>
      <c r="E299" s="86" t="s">
        <v>1670</v>
      </c>
      <c r="F299" s="86" t="str">
        <f t="shared" si="50"/>
        <v>SH</v>
      </c>
      <c r="G299" s="86"/>
      <c r="H299" s="86"/>
      <c r="I299" s="86">
        <v>8</v>
      </c>
      <c r="J299" s="86">
        <v>7</v>
      </c>
      <c r="K299" s="86">
        <v>12</v>
      </c>
      <c r="L299" s="86">
        <v>12</v>
      </c>
      <c r="M299" s="86"/>
      <c r="N299" s="86"/>
      <c r="O299" s="86"/>
      <c r="P299" s="86"/>
      <c r="Q299" s="86"/>
      <c r="R299" s="86"/>
      <c r="S299" s="86">
        <v>0.53</v>
      </c>
      <c r="T299" s="86">
        <v>0.47</v>
      </c>
      <c r="U299" s="86">
        <f>AVERAGE(S299:T299)</f>
        <v>0.5</v>
      </c>
      <c r="V299" s="86">
        <v>0.51</v>
      </c>
      <c r="W299" s="86">
        <f>11.898*(U299^(3.3534))</f>
        <v>1.1641259681057374</v>
      </c>
      <c r="X299" s="86">
        <f>11.898*(V299^(3.3534))</f>
        <v>1.2440556074631184</v>
      </c>
      <c r="Y299" s="86">
        <v>8</v>
      </c>
      <c r="Z299" s="86">
        <v>9</v>
      </c>
      <c r="AA299" s="86"/>
      <c r="AB299" s="86">
        <v>7</v>
      </c>
      <c r="AC299" s="86">
        <v>9</v>
      </c>
      <c r="AD299" s="86"/>
      <c r="AE299" s="86">
        <v>8</v>
      </c>
      <c r="AF299" s="86">
        <v>9</v>
      </c>
      <c r="AG299" s="86">
        <v>9</v>
      </c>
      <c r="AH299" s="86"/>
    </row>
    <row r="300" spans="1:34" x14ac:dyDescent="0.2">
      <c r="A300" s="87">
        <v>42578</v>
      </c>
      <c r="B300" s="86">
        <v>209</v>
      </c>
      <c r="C300" s="86" t="s">
        <v>1753</v>
      </c>
      <c r="D300" s="86" t="str">
        <f t="shared" si="49"/>
        <v>5</v>
      </c>
      <c r="E300" s="86" t="s">
        <v>1670</v>
      </c>
      <c r="F300" s="86" t="str">
        <f t="shared" si="50"/>
        <v>SH</v>
      </c>
      <c r="G300" s="86"/>
      <c r="H300" s="86"/>
      <c r="I300" s="86">
        <v>8</v>
      </c>
      <c r="J300" s="86">
        <v>7</v>
      </c>
      <c r="K300" s="86">
        <v>12</v>
      </c>
      <c r="L300" s="86">
        <v>12</v>
      </c>
      <c r="M300" s="86"/>
      <c r="N300" s="86"/>
      <c r="O300" s="86"/>
      <c r="P300" s="86"/>
      <c r="Q300" s="86"/>
      <c r="R300" s="86"/>
      <c r="S300" s="86"/>
      <c r="T300" s="86"/>
      <c r="U300" s="86"/>
      <c r="V300" s="86"/>
      <c r="W300" s="86"/>
      <c r="X300" s="86"/>
      <c r="Y300" s="86">
        <v>9</v>
      </c>
      <c r="Z300" s="86">
        <v>9</v>
      </c>
      <c r="AA300" s="86"/>
      <c r="AB300" s="86">
        <v>8</v>
      </c>
      <c r="AC300" s="86">
        <v>8</v>
      </c>
      <c r="AD300" s="86"/>
      <c r="AE300" s="86">
        <v>9</v>
      </c>
      <c r="AF300" s="86">
        <v>9</v>
      </c>
      <c r="AG300" s="86"/>
      <c r="AH300" s="86"/>
    </row>
    <row r="301" spans="1:34" x14ac:dyDescent="0.2">
      <c r="A301" s="87">
        <v>42587</v>
      </c>
      <c r="B301" s="86">
        <v>218</v>
      </c>
      <c r="C301" s="86" t="s">
        <v>1753</v>
      </c>
      <c r="D301" s="86" t="str">
        <f t="shared" si="49"/>
        <v>5</v>
      </c>
      <c r="E301" s="86" t="s">
        <v>1670</v>
      </c>
      <c r="F301" s="86" t="str">
        <f t="shared" si="50"/>
        <v>SH</v>
      </c>
      <c r="G301" s="86"/>
      <c r="H301" s="86"/>
      <c r="I301" s="86">
        <v>8</v>
      </c>
      <c r="J301" s="86">
        <v>6.5</v>
      </c>
      <c r="K301" s="86">
        <v>12</v>
      </c>
      <c r="L301" s="86">
        <v>12</v>
      </c>
      <c r="M301" s="86"/>
      <c r="N301" s="86"/>
      <c r="O301" s="86"/>
      <c r="P301" s="86"/>
      <c r="Q301" s="86"/>
      <c r="R301" s="86"/>
      <c r="S301" s="86">
        <v>0.48</v>
      </c>
      <c r="T301" s="86">
        <v>0.5</v>
      </c>
      <c r="U301" s="86">
        <f>AVERAGE(S301:T301)</f>
        <v>0.49</v>
      </c>
      <c r="V301" s="86">
        <v>0.48</v>
      </c>
      <c r="W301" s="86">
        <f t="shared" ref="W301:X303" si="54">11.898*(U301^(3.3534))</f>
        <v>1.0878712496986978</v>
      </c>
      <c r="X301" s="86">
        <f t="shared" si="54"/>
        <v>1.0151923348970988</v>
      </c>
      <c r="Y301" s="86">
        <v>8</v>
      </c>
      <c r="Z301" s="86">
        <v>9</v>
      </c>
      <c r="AA301" s="86"/>
      <c r="AB301" s="86">
        <v>7</v>
      </c>
      <c r="AC301" s="86">
        <v>7</v>
      </c>
      <c r="AD301" s="86"/>
      <c r="AE301" s="86">
        <v>8</v>
      </c>
      <c r="AF301" s="86">
        <v>8</v>
      </c>
      <c r="AG301" s="86"/>
      <c r="AH301" s="86"/>
    </row>
    <row r="302" spans="1:34" x14ac:dyDescent="0.2">
      <c r="A302" s="87">
        <v>42594</v>
      </c>
      <c r="B302" s="86">
        <v>225</v>
      </c>
      <c r="C302" s="86" t="s">
        <v>1753</v>
      </c>
      <c r="D302" s="86" t="str">
        <f t="shared" si="49"/>
        <v>5</v>
      </c>
      <c r="E302" s="86" t="s">
        <v>1670</v>
      </c>
      <c r="F302" s="86" t="str">
        <f t="shared" si="50"/>
        <v>SH</v>
      </c>
      <c r="G302" s="86"/>
      <c r="H302" s="86"/>
      <c r="I302" s="86">
        <v>8</v>
      </c>
      <c r="J302" s="86">
        <v>6</v>
      </c>
      <c r="K302" s="86">
        <v>12</v>
      </c>
      <c r="L302" s="86">
        <v>12</v>
      </c>
      <c r="M302" s="86"/>
      <c r="N302" s="86"/>
      <c r="O302" s="86"/>
      <c r="P302" s="86"/>
      <c r="Q302" s="86"/>
      <c r="R302" s="86"/>
      <c r="S302" s="86">
        <v>0.48</v>
      </c>
      <c r="T302" s="86">
        <v>0.51</v>
      </c>
      <c r="U302" s="86">
        <f>AVERAGE(S302:T302)</f>
        <v>0.495</v>
      </c>
      <c r="V302" s="86">
        <v>0.5</v>
      </c>
      <c r="W302" s="86">
        <f t="shared" si="54"/>
        <v>1.125545455203536</v>
      </c>
      <c r="X302" s="86">
        <f t="shared" si="54"/>
        <v>1.1641259681057374</v>
      </c>
      <c r="Y302" s="86">
        <v>6</v>
      </c>
      <c r="Z302" s="86">
        <v>7</v>
      </c>
      <c r="AA302" s="86"/>
      <c r="AB302" s="86">
        <v>6</v>
      </c>
      <c r="AC302" s="86">
        <v>5</v>
      </c>
      <c r="AD302" s="86"/>
      <c r="AE302" s="86">
        <v>7</v>
      </c>
      <c r="AF302" s="86">
        <v>6</v>
      </c>
      <c r="AG302" s="86"/>
      <c r="AH302" s="86"/>
    </row>
    <row r="303" spans="1:34" x14ac:dyDescent="0.2">
      <c r="A303" s="87">
        <v>42600</v>
      </c>
      <c r="B303" s="86">
        <v>231</v>
      </c>
      <c r="C303" s="86" t="s">
        <v>1753</v>
      </c>
      <c r="D303" s="86" t="str">
        <f t="shared" si="49"/>
        <v>5</v>
      </c>
      <c r="E303" s="86" t="s">
        <v>1670</v>
      </c>
      <c r="F303" s="86" t="str">
        <f t="shared" si="50"/>
        <v>SH</v>
      </c>
      <c r="G303" s="86"/>
      <c r="H303" s="86"/>
      <c r="I303" s="86">
        <v>8</v>
      </c>
      <c r="J303" s="86">
        <v>4.5</v>
      </c>
      <c r="K303" s="86">
        <v>12</v>
      </c>
      <c r="L303" s="86">
        <v>10</v>
      </c>
      <c r="M303" s="86"/>
      <c r="N303" s="86"/>
      <c r="O303" s="86"/>
      <c r="P303" s="86"/>
      <c r="Q303" s="86"/>
      <c r="R303" s="86"/>
      <c r="S303" s="86">
        <v>0.47</v>
      </c>
      <c r="T303" s="86">
        <v>0.5</v>
      </c>
      <c r="U303" s="86">
        <f>AVERAGE(S303:T303)</f>
        <v>0.48499999999999999</v>
      </c>
      <c r="V303" s="86">
        <v>0.47</v>
      </c>
      <c r="W303" s="86">
        <f t="shared" si="54"/>
        <v>1.0510909839652229</v>
      </c>
      <c r="X303" s="86">
        <f t="shared" si="54"/>
        <v>0.94599081871535851</v>
      </c>
      <c r="Y303" s="86">
        <v>3</v>
      </c>
      <c r="Z303" s="86">
        <v>6</v>
      </c>
      <c r="AA303" s="86"/>
      <c r="AB303" s="86">
        <v>5</v>
      </c>
      <c r="AC303" s="86">
        <v>0</v>
      </c>
      <c r="AD303" s="86"/>
      <c r="AE303" s="86">
        <v>7</v>
      </c>
      <c r="AF303" s="86">
        <v>3</v>
      </c>
      <c r="AG303" s="86"/>
      <c r="AH303" s="86"/>
    </row>
    <row r="304" spans="1:34" x14ac:dyDescent="0.2">
      <c r="A304" s="87">
        <v>42536</v>
      </c>
      <c r="B304" s="86">
        <v>167</v>
      </c>
      <c r="C304" s="86" t="s">
        <v>1739</v>
      </c>
      <c r="D304" s="86" t="str">
        <f t="shared" si="49"/>
        <v>1</v>
      </c>
      <c r="E304" s="86" t="s">
        <v>1671</v>
      </c>
      <c r="F304" s="86" t="str">
        <f t="shared" si="50"/>
        <v>CL</v>
      </c>
      <c r="G304" s="86"/>
      <c r="H304" s="86"/>
      <c r="I304" s="86">
        <v>9.5</v>
      </c>
      <c r="J304" s="86">
        <v>9.5</v>
      </c>
      <c r="K304" s="86">
        <v>3.5</v>
      </c>
      <c r="L304" s="86">
        <v>3.5</v>
      </c>
      <c r="M304" s="86"/>
      <c r="N304" s="86"/>
      <c r="O304" s="86"/>
      <c r="P304" s="86"/>
      <c r="Q304" s="86"/>
      <c r="R304" s="86"/>
      <c r="S304" s="86"/>
      <c r="T304" s="86"/>
      <c r="U304" s="86"/>
      <c r="V304" s="86"/>
      <c r="W304" s="86"/>
      <c r="X304" s="86"/>
      <c r="Y304" s="86"/>
      <c r="Z304" s="86"/>
      <c r="AA304" s="86"/>
      <c r="AB304" s="86"/>
      <c r="AC304" s="86"/>
      <c r="AD304" s="86"/>
      <c r="AE304" s="86"/>
      <c r="AF304" s="86"/>
      <c r="AG304" s="86"/>
      <c r="AH304" s="86"/>
    </row>
    <row r="305" spans="1:34" x14ac:dyDescent="0.2">
      <c r="A305" s="87">
        <v>42544</v>
      </c>
      <c r="B305" s="86">
        <v>175</v>
      </c>
      <c r="C305" s="86" t="s">
        <v>1739</v>
      </c>
      <c r="D305" s="86" t="str">
        <f t="shared" si="49"/>
        <v>1</v>
      </c>
      <c r="E305" s="86" t="s">
        <v>1671</v>
      </c>
      <c r="F305" s="86" t="str">
        <f t="shared" si="50"/>
        <v>CL</v>
      </c>
      <c r="G305" s="86"/>
      <c r="H305" s="86"/>
      <c r="I305" s="86">
        <v>10</v>
      </c>
      <c r="J305" s="86">
        <v>10</v>
      </c>
      <c r="K305" s="86">
        <v>7.5</v>
      </c>
      <c r="L305" s="86">
        <v>7.5</v>
      </c>
      <c r="M305" s="86"/>
      <c r="N305" s="86"/>
      <c r="O305" s="86"/>
      <c r="P305" s="86"/>
      <c r="Q305" s="86"/>
      <c r="R305" s="86"/>
      <c r="S305" s="86"/>
      <c r="T305" s="86"/>
      <c r="U305" s="86"/>
      <c r="V305" s="86"/>
      <c r="W305" s="86"/>
      <c r="X305" s="86"/>
      <c r="Y305" s="86"/>
      <c r="Z305" s="86"/>
      <c r="AA305" s="86"/>
      <c r="AB305" s="86"/>
      <c r="AC305" s="86"/>
      <c r="AD305" s="86"/>
      <c r="AE305" s="86"/>
      <c r="AF305" s="86"/>
      <c r="AG305" s="86"/>
      <c r="AH305" s="86"/>
    </row>
    <row r="306" spans="1:34" x14ac:dyDescent="0.2">
      <c r="A306" s="87">
        <v>42550</v>
      </c>
      <c r="B306" s="86">
        <v>181</v>
      </c>
      <c r="C306" s="86" t="s">
        <v>1739</v>
      </c>
      <c r="D306" s="86" t="str">
        <f t="shared" si="49"/>
        <v>1</v>
      </c>
      <c r="E306" s="86" t="s">
        <v>1671</v>
      </c>
      <c r="F306" s="86" t="str">
        <f t="shared" si="50"/>
        <v>CL</v>
      </c>
      <c r="G306" s="86"/>
      <c r="H306" s="86"/>
      <c r="I306" s="86">
        <v>11</v>
      </c>
      <c r="J306" s="86">
        <v>11</v>
      </c>
      <c r="K306" s="86">
        <v>10.5</v>
      </c>
      <c r="L306" s="86">
        <v>10.5</v>
      </c>
      <c r="M306" s="86"/>
      <c r="N306" s="86"/>
      <c r="O306" s="86"/>
      <c r="P306" s="86"/>
      <c r="Q306" s="86"/>
      <c r="R306" s="86"/>
      <c r="S306" s="86"/>
      <c r="T306" s="86"/>
      <c r="U306" s="86"/>
      <c r="V306" s="86"/>
      <c r="W306" s="86"/>
      <c r="X306" s="86"/>
      <c r="Y306" s="86"/>
      <c r="Z306" s="86">
        <v>10</v>
      </c>
      <c r="AA306" s="86"/>
      <c r="AB306" s="86">
        <v>10</v>
      </c>
      <c r="AC306" s="86">
        <v>10</v>
      </c>
      <c r="AD306" s="86"/>
      <c r="AE306" s="86"/>
      <c r="AF306" s="86">
        <v>10</v>
      </c>
      <c r="AG306" s="86">
        <v>10</v>
      </c>
      <c r="AH306" s="86"/>
    </row>
    <row r="307" spans="1:34" x14ac:dyDescent="0.2">
      <c r="A307" s="87">
        <v>42558</v>
      </c>
      <c r="B307" s="86">
        <v>189</v>
      </c>
      <c r="C307" s="86" t="s">
        <v>1739</v>
      </c>
      <c r="D307" s="86" t="str">
        <f t="shared" si="49"/>
        <v>1</v>
      </c>
      <c r="E307" s="86" t="s">
        <v>1671</v>
      </c>
      <c r="F307" s="86" t="str">
        <f t="shared" si="50"/>
        <v>CL</v>
      </c>
      <c r="G307" s="86"/>
      <c r="H307" s="86"/>
      <c r="I307" s="86">
        <v>11.5</v>
      </c>
      <c r="J307" s="86">
        <v>11.5</v>
      </c>
      <c r="K307" s="86">
        <v>13.5</v>
      </c>
      <c r="L307" s="86">
        <v>13.5</v>
      </c>
      <c r="M307" s="86"/>
      <c r="N307" s="86"/>
      <c r="O307" s="86"/>
      <c r="P307" s="86"/>
      <c r="Q307" s="86"/>
      <c r="R307" s="86"/>
      <c r="S307" s="86">
        <v>0.54</v>
      </c>
      <c r="T307" s="86">
        <v>0.44</v>
      </c>
      <c r="U307" s="86">
        <f>AVERAGE(S307:T307)</f>
        <v>0.49</v>
      </c>
      <c r="V307" s="86">
        <v>0.56000000000000005</v>
      </c>
      <c r="W307" s="86">
        <f t="shared" ref="W307:X311" si="55">11.898*(U307^(3.3534))</f>
        <v>1.0878712496986978</v>
      </c>
      <c r="X307" s="86">
        <f t="shared" si="55"/>
        <v>1.7023454502226976</v>
      </c>
      <c r="Y307" s="86"/>
      <c r="Z307" s="86">
        <v>10</v>
      </c>
      <c r="AA307" s="86"/>
      <c r="AB307" s="86">
        <v>10</v>
      </c>
      <c r="AC307" s="86">
        <v>10</v>
      </c>
      <c r="AD307" s="86"/>
      <c r="AE307" s="86"/>
      <c r="AF307" s="86">
        <v>10</v>
      </c>
      <c r="AG307" s="86">
        <v>10</v>
      </c>
      <c r="AH307" s="86"/>
    </row>
    <row r="308" spans="1:34" x14ac:dyDescent="0.2">
      <c r="A308" s="87">
        <v>42569</v>
      </c>
      <c r="B308" s="86">
        <v>200</v>
      </c>
      <c r="C308" s="86" t="s">
        <v>1739</v>
      </c>
      <c r="D308" s="86" t="str">
        <f t="shared" si="49"/>
        <v>1</v>
      </c>
      <c r="E308" s="86" t="s">
        <v>1671</v>
      </c>
      <c r="F308" s="86" t="str">
        <f t="shared" si="50"/>
        <v>CL</v>
      </c>
      <c r="G308" s="86"/>
      <c r="H308" s="86"/>
      <c r="I308" s="86">
        <v>11.5</v>
      </c>
      <c r="J308" s="86">
        <v>11</v>
      </c>
      <c r="K308" s="86">
        <v>15</v>
      </c>
      <c r="L308" s="86">
        <v>15</v>
      </c>
      <c r="M308" s="86">
        <v>1.5</v>
      </c>
      <c r="N308" s="86">
        <v>1.5</v>
      </c>
      <c r="O308" s="86"/>
      <c r="P308" s="86"/>
      <c r="Q308" s="86"/>
      <c r="R308" s="86"/>
      <c r="S308" s="86">
        <v>0.57999999999999996</v>
      </c>
      <c r="T308" s="86">
        <v>0.56999999999999995</v>
      </c>
      <c r="U308" s="86">
        <f>AVERAGE(S308:T308)</f>
        <v>0.57499999999999996</v>
      </c>
      <c r="V308" s="86">
        <v>0.57999999999999996</v>
      </c>
      <c r="W308" s="86">
        <f t="shared" si="55"/>
        <v>1.8601335031507611</v>
      </c>
      <c r="X308" s="86">
        <f t="shared" si="55"/>
        <v>1.9149321834042425</v>
      </c>
      <c r="Y308" s="86"/>
      <c r="Z308" s="86">
        <v>9</v>
      </c>
      <c r="AA308" s="86"/>
      <c r="AB308" s="86">
        <v>9</v>
      </c>
      <c r="AC308" s="86">
        <v>8</v>
      </c>
      <c r="AD308" s="86"/>
      <c r="AE308" s="86"/>
      <c r="AF308" s="86">
        <v>6</v>
      </c>
      <c r="AG308" s="86">
        <v>8</v>
      </c>
      <c r="AH308" s="86">
        <v>8</v>
      </c>
    </row>
    <row r="309" spans="1:34" x14ac:dyDescent="0.2">
      <c r="A309" s="87">
        <v>42576</v>
      </c>
      <c r="B309" s="86">
        <v>207</v>
      </c>
      <c r="C309" s="86" t="s">
        <v>1739</v>
      </c>
      <c r="D309" s="86" t="str">
        <f t="shared" si="49"/>
        <v>1</v>
      </c>
      <c r="E309" s="86" t="s">
        <v>1671</v>
      </c>
      <c r="F309" s="86" t="str">
        <f t="shared" si="50"/>
        <v>CL</v>
      </c>
      <c r="G309" s="86"/>
      <c r="H309" s="86"/>
      <c r="I309" s="86">
        <v>11.5</v>
      </c>
      <c r="J309" s="86">
        <v>10</v>
      </c>
      <c r="K309" s="86">
        <v>15</v>
      </c>
      <c r="L309" s="86">
        <v>15</v>
      </c>
      <c r="M309" s="86">
        <v>3</v>
      </c>
      <c r="N309" s="86">
        <v>3</v>
      </c>
      <c r="O309" s="86"/>
      <c r="P309" s="86"/>
      <c r="Q309" s="86"/>
      <c r="R309" s="86"/>
      <c r="S309" s="86">
        <v>0.57999999999999996</v>
      </c>
      <c r="T309" s="86">
        <v>0.56999999999999995</v>
      </c>
      <c r="U309" s="86">
        <f>AVERAGE(S309:T309)</f>
        <v>0.57499999999999996</v>
      </c>
      <c r="V309" s="86">
        <v>0.54</v>
      </c>
      <c r="W309" s="86">
        <f t="shared" si="55"/>
        <v>1.8601335031507611</v>
      </c>
      <c r="X309" s="86">
        <f t="shared" si="55"/>
        <v>1.506895717968777</v>
      </c>
      <c r="Y309" s="86"/>
      <c r="Z309" s="86">
        <v>8</v>
      </c>
      <c r="AA309" s="86"/>
      <c r="AB309" s="86">
        <v>7</v>
      </c>
      <c r="AC309" s="86">
        <v>7</v>
      </c>
      <c r="AD309" s="86"/>
      <c r="AE309" s="86"/>
      <c r="AF309" s="86">
        <v>5</v>
      </c>
      <c r="AG309" s="86">
        <v>7</v>
      </c>
      <c r="AH309" s="86">
        <v>6</v>
      </c>
    </row>
    <row r="310" spans="1:34" x14ac:dyDescent="0.2">
      <c r="A310" s="87">
        <v>42585</v>
      </c>
      <c r="B310" s="86">
        <v>216</v>
      </c>
      <c r="C310" s="86" t="s">
        <v>1739</v>
      </c>
      <c r="D310" s="86" t="str">
        <f t="shared" si="49"/>
        <v>1</v>
      </c>
      <c r="E310" s="86" t="s">
        <v>1671</v>
      </c>
      <c r="F310" s="86" t="str">
        <f t="shared" si="50"/>
        <v>CL</v>
      </c>
      <c r="G310" s="86"/>
      <c r="H310" s="86"/>
      <c r="I310" s="86">
        <v>11.5</v>
      </c>
      <c r="J310" s="86">
        <v>9.5</v>
      </c>
      <c r="K310" s="86">
        <v>15</v>
      </c>
      <c r="L310" s="86">
        <v>15</v>
      </c>
      <c r="M310" s="86">
        <v>4.5</v>
      </c>
      <c r="N310" s="86">
        <v>4.5</v>
      </c>
      <c r="O310" s="86"/>
      <c r="P310" s="86"/>
      <c r="Q310" s="86"/>
      <c r="R310" s="86"/>
      <c r="S310" s="86">
        <v>0.55000000000000004</v>
      </c>
      <c r="T310" s="86">
        <v>0.52</v>
      </c>
      <c r="U310" s="86">
        <f>AVERAGE(S310:T310)</f>
        <v>0.53500000000000003</v>
      </c>
      <c r="V310" s="86">
        <v>0.55000000000000004</v>
      </c>
      <c r="W310" s="86">
        <f t="shared" si="55"/>
        <v>1.4606142629224268</v>
      </c>
      <c r="X310" s="86">
        <f t="shared" si="55"/>
        <v>1.6025301443006683</v>
      </c>
      <c r="Y310" s="86"/>
      <c r="Z310" s="86">
        <v>7</v>
      </c>
      <c r="AA310" s="86"/>
      <c r="AB310" s="86">
        <v>6</v>
      </c>
      <c r="AC310" s="86">
        <v>6</v>
      </c>
      <c r="AD310" s="86"/>
      <c r="AE310" s="86"/>
      <c r="AF310" s="86">
        <v>3</v>
      </c>
      <c r="AG310" s="86">
        <v>7</v>
      </c>
      <c r="AH310" s="86">
        <v>3</v>
      </c>
    </row>
    <row r="311" spans="1:34" x14ac:dyDescent="0.2">
      <c r="A311" s="87">
        <v>42595</v>
      </c>
      <c r="B311" s="86">
        <v>226</v>
      </c>
      <c r="C311" s="86" t="s">
        <v>1739</v>
      </c>
      <c r="D311" s="86" t="str">
        <f t="shared" si="49"/>
        <v>1</v>
      </c>
      <c r="E311" s="86" t="s">
        <v>1671</v>
      </c>
      <c r="F311" s="86" t="str">
        <f t="shared" si="50"/>
        <v>CL</v>
      </c>
      <c r="G311" s="86"/>
      <c r="H311" s="86"/>
      <c r="I311" s="86">
        <v>11.5</v>
      </c>
      <c r="J311" s="86">
        <v>9</v>
      </c>
      <c r="K311" s="86">
        <v>15</v>
      </c>
      <c r="L311" s="86">
        <v>13</v>
      </c>
      <c r="M311" s="86">
        <v>5</v>
      </c>
      <c r="N311" s="86">
        <v>5</v>
      </c>
      <c r="O311" s="86"/>
      <c r="P311" s="86"/>
      <c r="Q311" s="86"/>
      <c r="R311" s="86"/>
      <c r="S311" s="86">
        <v>0.51</v>
      </c>
      <c r="T311" s="86">
        <v>0.56000000000000005</v>
      </c>
      <c r="U311" s="86">
        <f>AVERAGE(S311:T311)</f>
        <v>0.53500000000000003</v>
      </c>
      <c r="V311" s="86">
        <v>0.56999999999999995</v>
      </c>
      <c r="W311" s="86">
        <f t="shared" si="55"/>
        <v>1.4606142629224268</v>
      </c>
      <c r="X311" s="86">
        <f t="shared" si="55"/>
        <v>1.8064448430210411</v>
      </c>
      <c r="Y311" s="86"/>
      <c r="Z311" s="86">
        <v>7</v>
      </c>
      <c r="AA311" s="86"/>
      <c r="AB311" s="86">
        <v>7</v>
      </c>
      <c r="AC311" s="86">
        <v>2</v>
      </c>
      <c r="AD311" s="86"/>
      <c r="AE311" s="86"/>
      <c r="AF311" s="86">
        <v>1</v>
      </c>
      <c r="AG311" s="86">
        <v>6</v>
      </c>
      <c r="AH311" s="86">
        <v>2</v>
      </c>
    </row>
    <row r="312" spans="1:34" x14ac:dyDescent="0.2">
      <c r="A312" s="87">
        <v>42601</v>
      </c>
      <c r="B312" s="86">
        <v>232</v>
      </c>
      <c r="C312" s="86" t="s">
        <v>1739</v>
      </c>
      <c r="D312" s="86" t="str">
        <f t="shared" si="49"/>
        <v>1</v>
      </c>
      <c r="E312" s="86" t="s">
        <v>1671</v>
      </c>
      <c r="F312" s="86" t="str">
        <f t="shared" si="50"/>
        <v>CL</v>
      </c>
      <c r="G312" s="86"/>
      <c r="H312" s="86"/>
      <c r="I312" s="86">
        <v>11.5</v>
      </c>
      <c r="J312" s="86">
        <v>2.5</v>
      </c>
      <c r="K312" s="86">
        <v>15</v>
      </c>
      <c r="L312" s="86">
        <v>10.5</v>
      </c>
      <c r="M312" s="86">
        <v>5</v>
      </c>
      <c r="N312" s="86">
        <v>5</v>
      </c>
      <c r="O312" s="86"/>
      <c r="P312" s="86"/>
      <c r="Q312" s="86"/>
      <c r="R312" s="86"/>
      <c r="S312" s="86"/>
      <c r="T312" s="86"/>
      <c r="U312" s="86"/>
      <c r="V312" s="86"/>
      <c r="W312" s="86"/>
      <c r="X312" s="86"/>
      <c r="Y312" s="86"/>
      <c r="Z312" s="86">
        <v>7</v>
      </c>
      <c r="AA312" s="86"/>
      <c r="AB312" s="86">
        <v>7</v>
      </c>
      <c r="AC312" s="86">
        <v>2</v>
      </c>
      <c r="AD312" s="86"/>
      <c r="AE312" s="86"/>
      <c r="AF312" s="86">
        <v>5</v>
      </c>
      <c r="AG312" s="86">
        <v>6</v>
      </c>
      <c r="AH312" s="86">
        <v>1</v>
      </c>
    </row>
    <row r="313" spans="1:34" x14ac:dyDescent="0.2">
      <c r="A313" s="87">
        <v>42536</v>
      </c>
      <c r="B313" s="86">
        <v>167</v>
      </c>
      <c r="C313" s="86" t="s">
        <v>1740</v>
      </c>
      <c r="D313" s="86" t="str">
        <f t="shared" si="49"/>
        <v>1</v>
      </c>
      <c r="E313" s="86" t="s">
        <v>1671</v>
      </c>
      <c r="F313" s="86" t="str">
        <f t="shared" si="50"/>
        <v>CT</v>
      </c>
      <c r="G313" s="86"/>
      <c r="H313" s="86"/>
      <c r="I313" s="86">
        <v>7</v>
      </c>
      <c r="J313" s="86">
        <v>7</v>
      </c>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row>
    <row r="314" spans="1:34" x14ac:dyDescent="0.2">
      <c r="A314" s="87">
        <v>42544</v>
      </c>
      <c r="B314" s="86">
        <v>175</v>
      </c>
      <c r="C314" s="86" t="s">
        <v>1740</v>
      </c>
      <c r="D314" s="86" t="str">
        <f t="shared" si="49"/>
        <v>1</v>
      </c>
      <c r="E314" s="86" t="s">
        <v>1671</v>
      </c>
      <c r="F314" s="86" t="str">
        <f t="shared" si="50"/>
        <v>CT</v>
      </c>
      <c r="G314" s="86"/>
      <c r="H314" s="86"/>
      <c r="I314" s="86">
        <v>7.5</v>
      </c>
      <c r="J314" s="86">
        <v>7.5</v>
      </c>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row>
    <row r="315" spans="1:34" x14ac:dyDescent="0.2">
      <c r="A315" s="87">
        <v>42550</v>
      </c>
      <c r="B315" s="86">
        <v>181</v>
      </c>
      <c r="C315" s="86" t="s">
        <v>1740</v>
      </c>
      <c r="D315" s="86" t="str">
        <f t="shared" si="49"/>
        <v>1</v>
      </c>
      <c r="E315" s="86" t="s">
        <v>1671</v>
      </c>
      <c r="F315" s="86" t="str">
        <f t="shared" si="50"/>
        <v>CT</v>
      </c>
      <c r="G315" s="86"/>
      <c r="H315" s="86"/>
      <c r="I315" s="86">
        <v>9.5</v>
      </c>
      <c r="J315" s="86">
        <v>9.5</v>
      </c>
      <c r="K315" s="86"/>
      <c r="L315" s="86"/>
      <c r="M315" s="86"/>
      <c r="N315" s="86"/>
      <c r="O315" s="86"/>
      <c r="P315" s="86"/>
      <c r="Q315" s="86"/>
      <c r="R315" s="86"/>
      <c r="S315" s="86"/>
      <c r="T315" s="86"/>
      <c r="U315" s="86"/>
      <c r="V315" s="86"/>
      <c r="W315" s="86"/>
      <c r="X315" s="86"/>
      <c r="Y315" s="86"/>
      <c r="Z315" s="86">
        <v>10</v>
      </c>
      <c r="AA315" s="86"/>
      <c r="AB315" s="86">
        <v>10</v>
      </c>
      <c r="AC315" s="86">
        <v>10</v>
      </c>
      <c r="AD315" s="86"/>
      <c r="AE315" s="86"/>
      <c r="AF315" s="86"/>
      <c r="AG315" s="86">
        <v>10</v>
      </c>
      <c r="AH315" s="86">
        <v>10</v>
      </c>
    </row>
    <row r="316" spans="1:34" x14ac:dyDescent="0.2">
      <c r="A316" s="87">
        <v>42558</v>
      </c>
      <c r="B316" s="86">
        <v>189</v>
      </c>
      <c r="C316" s="86" t="s">
        <v>1740</v>
      </c>
      <c r="D316" s="86" t="str">
        <f t="shared" si="49"/>
        <v>1</v>
      </c>
      <c r="E316" s="86" t="s">
        <v>1671</v>
      </c>
      <c r="F316" s="86" t="str">
        <f t="shared" si="50"/>
        <v>CT</v>
      </c>
      <c r="G316" s="86"/>
      <c r="H316" s="86"/>
      <c r="I316" s="86">
        <v>10.5</v>
      </c>
      <c r="J316" s="86">
        <v>10.5</v>
      </c>
      <c r="K316" s="86">
        <v>9.5</v>
      </c>
      <c r="L316" s="86">
        <v>9.5</v>
      </c>
      <c r="M316" s="86"/>
      <c r="N316" s="86"/>
      <c r="O316" s="86"/>
      <c r="P316" s="86"/>
      <c r="Q316" s="86"/>
      <c r="R316" s="86"/>
      <c r="S316" s="86">
        <v>0.49</v>
      </c>
      <c r="T316" s="86">
        <v>0.55000000000000004</v>
      </c>
      <c r="U316" s="86">
        <f>AVERAGE(S316:T316)</f>
        <v>0.52</v>
      </c>
      <c r="V316" s="86">
        <v>0.56999999999999995</v>
      </c>
      <c r="W316" s="86">
        <f t="shared" ref="W316:X320" si="56">11.898*(U316^(3.3534))</f>
        <v>1.3277599882279214</v>
      </c>
      <c r="X316" s="86">
        <f t="shared" si="56"/>
        <v>1.8064448430210411</v>
      </c>
      <c r="Y316" s="86"/>
      <c r="Z316" s="86">
        <v>10</v>
      </c>
      <c r="AA316" s="86"/>
      <c r="AB316" s="86">
        <v>10</v>
      </c>
      <c r="AC316" s="86">
        <v>10</v>
      </c>
      <c r="AD316" s="86"/>
      <c r="AE316" s="86"/>
      <c r="AF316" s="86"/>
      <c r="AG316" s="86">
        <v>10</v>
      </c>
      <c r="AH316" s="86">
        <v>10</v>
      </c>
    </row>
    <row r="317" spans="1:34" x14ac:dyDescent="0.2">
      <c r="A317" s="87">
        <v>42569</v>
      </c>
      <c r="B317" s="86">
        <v>200</v>
      </c>
      <c r="C317" s="86" t="s">
        <v>1740</v>
      </c>
      <c r="D317" s="86" t="str">
        <f t="shared" si="49"/>
        <v>1</v>
      </c>
      <c r="E317" s="86" t="s">
        <v>1671</v>
      </c>
      <c r="F317" s="86" t="str">
        <f t="shared" si="50"/>
        <v>CT</v>
      </c>
      <c r="G317" s="86"/>
      <c r="H317" s="86"/>
      <c r="I317" s="86">
        <v>10.5</v>
      </c>
      <c r="J317" s="86">
        <v>10.5</v>
      </c>
      <c r="K317" s="86">
        <v>9.5</v>
      </c>
      <c r="L317" s="86">
        <v>9.5</v>
      </c>
      <c r="M317" s="86"/>
      <c r="N317" s="86"/>
      <c r="O317" s="86"/>
      <c r="P317" s="86"/>
      <c r="Q317" s="86"/>
      <c r="R317" s="86"/>
      <c r="S317" s="86">
        <v>0.54</v>
      </c>
      <c r="T317" s="86">
        <v>0.54</v>
      </c>
      <c r="U317" s="86">
        <f>AVERAGE(S317:T317)</f>
        <v>0.54</v>
      </c>
      <c r="V317" s="86">
        <v>0.56000000000000005</v>
      </c>
      <c r="W317" s="86">
        <f t="shared" si="56"/>
        <v>1.506895717968777</v>
      </c>
      <c r="X317" s="86">
        <f t="shared" si="56"/>
        <v>1.7023454502226976</v>
      </c>
      <c r="Y317" s="86"/>
      <c r="Z317" s="86">
        <v>9</v>
      </c>
      <c r="AA317" s="86"/>
      <c r="AB317" s="86">
        <v>8</v>
      </c>
      <c r="AC317" s="86">
        <v>8</v>
      </c>
      <c r="AD317" s="86"/>
      <c r="AE317" s="86"/>
      <c r="AF317" s="86">
        <v>8</v>
      </c>
      <c r="AG317" s="86">
        <v>8</v>
      </c>
      <c r="AH317" s="86">
        <v>8</v>
      </c>
    </row>
    <row r="318" spans="1:34" x14ac:dyDescent="0.2">
      <c r="A318" s="87">
        <v>42576</v>
      </c>
      <c r="B318" s="86">
        <v>207</v>
      </c>
      <c r="C318" s="86" t="s">
        <v>1740</v>
      </c>
      <c r="D318" s="86" t="str">
        <f t="shared" si="49"/>
        <v>1</v>
      </c>
      <c r="E318" s="86" t="s">
        <v>1671</v>
      </c>
      <c r="F318" s="86" t="str">
        <f t="shared" si="50"/>
        <v>CT</v>
      </c>
      <c r="G318" s="86"/>
      <c r="H318" s="86"/>
      <c r="I318" s="86">
        <v>10.5</v>
      </c>
      <c r="J318" s="86">
        <v>10</v>
      </c>
      <c r="K318" s="86">
        <v>11.5</v>
      </c>
      <c r="L318" s="86">
        <v>11.5</v>
      </c>
      <c r="M318" s="86"/>
      <c r="N318" s="86"/>
      <c r="O318" s="86"/>
      <c r="P318" s="86"/>
      <c r="Q318" s="86"/>
      <c r="R318" s="86"/>
      <c r="S318" s="86">
        <v>0.53</v>
      </c>
      <c r="T318" s="86">
        <v>0.52</v>
      </c>
      <c r="U318" s="86">
        <f>AVERAGE(S318:T318)</f>
        <v>0.52500000000000002</v>
      </c>
      <c r="V318" s="86">
        <v>0.55000000000000004</v>
      </c>
      <c r="W318" s="86">
        <f t="shared" si="56"/>
        <v>1.3710590905803748</v>
      </c>
      <c r="X318" s="86">
        <f t="shared" si="56"/>
        <v>1.6025301443006683</v>
      </c>
      <c r="Y318" s="86"/>
      <c r="Z318" s="86">
        <v>8</v>
      </c>
      <c r="AA318" s="86"/>
      <c r="AB318" s="86">
        <v>7</v>
      </c>
      <c r="AC318" s="86">
        <v>8</v>
      </c>
      <c r="AD318" s="86"/>
      <c r="AE318" s="86"/>
      <c r="AF318" s="86">
        <v>6</v>
      </c>
      <c r="AG318" s="86">
        <v>7</v>
      </c>
      <c r="AH318" s="86">
        <v>6</v>
      </c>
    </row>
    <row r="319" spans="1:34" x14ac:dyDescent="0.2">
      <c r="A319" s="87">
        <v>42585</v>
      </c>
      <c r="B319" s="86">
        <v>216</v>
      </c>
      <c r="C319" s="86" t="s">
        <v>1740</v>
      </c>
      <c r="D319" s="86" t="str">
        <f t="shared" si="49"/>
        <v>1</v>
      </c>
      <c r="E319" s="86" t="s">
        <v>1671</v>
      </c>
      <c r="F319" s="86" t="str">
        <f t="shared" si="50"/>
        <v>CT</v>
      </c>
      <c r="G319" s="86"/>
      <c r="H319" s="86"/>
      <c r="I319" s="86">
        <v>10.5</v>
      </c>
      <c r="J319" s="86">
        <v>10</v>
      </c>
      <c r="K319" s="86">
        <v>11.5</v>
      </c>
      <c r="L319" s="86">
        <v>11.5</v>
      </c>
      <c r="M319" s="86"/>
      <c r="N319" s="86"/>
      <c r="O319" s="86"/>
      <c r="P319" s="86"/>
      <c r="Q319" s="86"/>
      <c r="R319" s="86"/>
      <c r="S319" s="86">
        <v>0.51</v>
      </c>
      <c r="T319" s="86">
        <v>0.5</v>
      </c>
      <c r="U319" s="86">
        <f>AVERAGE(S319:T319)</f>
        <v>0.505</v>
      </c>
      <c r="V319" s="86">
        <v>0.56000000000000005</v>
      </c>
      <c r="W319" s="86">
        <f t="shared" si="56"/>
        <v>1.2036252002599823</v>
      </c>
      <c r="X319" s="86">
        <f t="shared" si="56"/>
        <v>1.7023454502226976</v>
      </c>
      <c r="Y319" s="86"/>
      <c r="Z319" s="86">
        <v>7</v>
      </c>
      <c r="AA319" s="86"/>
      <c r="AB319" s="86">
        <v>6</v>
      </c>
      <c r="AC319" s="86">
        <v>7</v>
      </c>
      <c r="AD319" s="86"/>
      <c r="AE319" s="86"/>
      <c r="AF319" s="86">
        <v>3</v>
      </c>
      <c r="AG319" s="86">
        <v>6</v>
      </c>
      <c r="AH319" s="86">
        <v>7</v>
      </c>
    </row>
    <row r="320" spans="1:34" x14ac:dyDescent="0.2">
      <c r="A320" s="87">
        <v>42595</v>
      </c>
      <c r="B320" s="86">
        <v>226</v>
      </c>
      <c r="C320" s="86" t="s">
        <v>1740</v>
      </c>
      <c r="D320" s="86" t="str">
        <f t="shared" si="49"/>
        <v>1</v>
      </c>
      <c r="E320" s="86" t="s">
        <v>1671</v>
      </c>
      <c r="F320" s="86" t="str">
        <f t="shared" si="50"/>
        <v>CT</v>
      </c>
      <c r="G320" s="86"/>
      <c r="H320" s="86"/>
      <c r="I320" s="86">
        <v>10.5</v>
      </c>
      <c r="J320" s="86">
        <v>4</v>
      </c>
      <c r="K320" s="86">
        <v>11.5</v>
      </c>
      <c r="L320" s="86">
        <v>8.5</v>
      </c>
      <c r="M320" s="86"/>
      <c r="N320" s="86"/>
      <c r="O320" s="86"/>
      <c r="P320" s="86"/>
      <c r="Q320" s="86"/>
      <c r="R320" s="86"/>
      <c r="S320" s="86">
        <v>0.56000000000000005</v>
      </c>
      <c r="T320" s="86">
        <v>0.55000000000000004</v>
      </c>
      <c r="U320" s="86">
        <f>AVERAGE(S320:T320)</f>
        <v>0.55500000000000005</v>
      </c>
      <c r="V320" s="86">
        <v>0.59</v>
      </c>
      <c r="W320" s="86">
        <f t="shared" si="56"/>
        <v>1.6519087522607581</v>
      </c>
      <c r="X320" s="86">
        <f t="shared" si="56"/>
        <v>2.0279119780664363</v>
      </c>
      <c r="Y320" s="86"/>
      <c r="Z320" s="86">
        <v>8</v>
      </c>
      <c r="AA320" s="86"/>
      <c r="AB320" s="86">
        <v>7</v>
      </c>
      <c r="AC320" s="86">
        <v>2</v>
      </c>
      <c r="AD320" s="86"/>
      <c r="AE320" s="86"/>
      <c r="AF320" s="86">
        <v>1</v>
      </c>
      <c r="AG320" s="86">
        <v>6</v>
      </c>
      <c r="AH320" s="86">
        <v>3</v>
      </c>
    </row>
    <row r="321" spans="1:34" x14ac:dyDescent="0.2">
      <c r="A321" s="87">
        <v>42601</v>
      </c>
      <c r="B321" s="86">
        <v>232</v>
      </c>
      <c r="C321" s="86" t="s">
        <v>1740</v>
      </c>
      <c r="D321" s="86" t="str">
        <f t="shared" si="49"/>
        <v>1</v>
      </c>
      <c r="E321" s="86" t="s">
        <v>1671</v>
      </c>
      <c r="F321" s="86" t="str">
        <f t="shared" si="50"/>
        <v>CT</v>
      </c>
      <c r="G321" s="86"/>
      <c r="H321" s="86"/>
      <c r="I321" s="86">
        <v>10.5</v>
      </c>
      <c r="J321" s="86">
        <v>1</v>
      </c>
      <c r="K321" s="86">
        <v>11.5</v>
      </c>
      <c r="L321" s="86">
        <v>5.5</v>
      </c>
      <c r="M321" s="86"/>
      <c r="N321" s="86"/>
      <c r="O321" s="86"/>
      <c r="P321" s="86"/>
      <c r="Q321" s="86"/>
      <c r="R321" s="86"/>
      <c r="S321" s="86"/>
      <c r="T321" s="86"/>
      <c r="U321" s="86"/>
      <c r="V321" s="86"/>
      <c r="W321" s="86"/>
      <c r="X321" s="86"/>
      <c r="Y321" s="86"/>
      <c r="Z321" s="86">
        <v>8</v>
      </c>
      <c r="AA321" s="86"/>
      <c r="AB321" s="86">
        <v>6</v>
      </c>
      <c r="AC321" s="86">
        <v>1</v>
      </c>
      <c r="AD321" s="86"/>
      <c r="AE321" s="86"/>
      <c r="AF321" s="86">
        <v>1</v>
      </c>
      <c r="AG321" s="86">
        <v>6</v>
      </c>
      <c r="AH321" s="86">
        <v>2</v>
      </c>
    </row>
    <row r="322" spans="1:34" x14ac:dyDescent="0.2">
      <c r="A322" s="87">
        <v>42536</v>
      </c>
      <c r="B322" s="86">
        <v>167</v>
      </c>
      <c r="C322" s="86" t="s">
        <v>1754</v>
      </c>
      <c r="D322" s="86" t="str">
        <f t="shared" si="49"/>
        <v>1</v>
      </c>
      <c r="E322" s="86" t="s">
        <v>1671</v>
      </c>
      <c r="F322" s="86" t="str">
        <f t="shared" si="50"/>
        <v>FR</v>
      </c>
      <c r="G322" s="86"/>
      <c r="H322" s="86"/>
      <c r="I322" s="86">
        <v>11.5</v>
      </c>
      <c r="J322" s="86">
        <v>11.5</v>
      </c>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row>
    <row r="323" spans="1:34" x14ac:dyDescent="0.2">
      <c r="A323" s="87">
        <v>42544</v>
      </c>
      <c r="B323" s="86">
        <v>175</v>
      </c>
      <c r="C323" s="86" t="s">
        <v>1754</v>
      </c>
      <c r="D323" s="86" t="str">
        <f t="shared" si="49"/>
        <v>1</v>
      </c>
      <c r="E323" s="86" t="s">
        <v>1671</v>
      </c>
      <c r="F323" s="86" t="str">
        <f t="shared" si="50"/>
        <v>FR</v>
      </c>
      <c r="G323" s="86"/>
      <c r="H323" s="86"/>
      <c r="I323" s="86">
        <v>11.5</v>
      </c>
      <c r="J323" s="86">
        <v>11.5</v>
      </c>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row>
    <row r="324" spans="1:34" x14ac:dyDescent="0.2">
      <c r="A324" s="87">
        <v>42550</v>
      </c>
      <c r="B324" s="86">
        <v>181</v>
      </c>
      <c r="C324" s="86" t="s">
        <v>1754</v>
      </c>
      <c r="D324" s="86" t="str">
        <f t="shared" ref="D324:D387" si="57">LEFT(C324,1)</f>
        <v>1</v>
      </c>
      <c r="E324" s="86" t="s">
        <v>1671</v>
      </c>
      <c r="F324" s="86" t="str">
        <f t="shared" ref="F324:F387" si="58">RIGHT(C324,2)</f>
        <v>FR</v>
      </c>
      <c r="G324" s="86"/>
      <c r="H324" s="86"/>
      <c r="I324" s="86">
        <v>11.5</v>
      </c>
      <c r="J324" s="86">
        <v>11.5</v>
      </c>
      <c r="K324" s="86"/>
      <c r="L324" s="86"/>
      <c r="M324" s="86"/>
      <c r="N324" s="86"/>
      <c r="O324" s="86"/>
      <c r="P324" s="86"/>
      <c r="Q324" s="86"/>
      <c r="R324" s="86"/>
      <c r="S324" s="86"/>
      <c r="T324" s="86"/>
      <c r="U324" s="86"/>
      <c r="V324" s="86"/>
      <c r="W324" s="86"/>
      <c r="X324" s="86"/>
      <c r="Y324" s="86"/>
      <c r="Z324" s="86">
        <v>10</v>
      </c>
      <c r="AA324" s="86"/>
      <c r="AB324" s="86">
        <v>10</v>
      </c>
      <c r="AC324" s="86">
        <v>10</v>
      </c>
      <c r="AD324" s="86"/>
      <c r="AE324" s="86"/>
      <c r="AF324" s="86">
        <v>10</v>
      </c>
      <c r="AG324" s="86">
        <v>10</v>
      </c>
      <c r="AH324" s="86"/>
    </row>
    <row r="325" spans="1:34" x14ac:dyDescent="0.2">
      <c r="A325" s="87">
        <v>42558</v>
      </c>
      <c r="B325" s="86">
        <v>189</v>
      </c>
      <c r="C325" s="86" t="s">
        <v>1754</v>
      </c>
      <c r="D325" s="86" t="str">
        <f t="shared" si="57"/>
        <v>1</v>
      </c>
      <c r="E325" s="86" t="s">
        <v>1671</v>
      </c>
      <c r="F325" s="86" t="str">
        <f t="shared" si="58"/>
        <v>FR</v>
      </c>
      <c r="G325" s="86"/>
      <c r="H325" s="86"/>
      <c r="I325" s="86">
        <v>11.5</v>
      </c>
      <c r="J325" s="86">
        <v>11.5</v>
      </c>
      <c r="K325" s="86">
        <v>3.5</v>
      </c>
      <c r="L325" s="86">
        <v>3.5</v>
      </c>
      <c r="M325" s="86"/>
      <c r="N325" s="86"/>
      <c r="O325" s="86"/>
      <c r="P325" s="86"/>
      <c r="Q325" s="86"/>
      <c r="R325" s="86"/>
      <c r="S325" s="86">
        <v>0.6</v>
      </c>
      <c r="T325" s="86">
        <v>0.61</v>
      </c>
      <c r="U325" s="86">
        <f>AVERAGE(S325:T325)</f>
        <v>0.60499999999999998</v>
      </c>
      <c r="V325" s="86">
        <v>0.62</v>
      </c>
      <c r="W325" s="86">
        <f t="shared" ref="W325:X329" si="59">11.898*(U325^(3.3534))</f>
        <v>2.2060352004440986</v>
      </c>
      <c r="X325" s="86">
        <f t="shared" si="59"/>
        <v>2.3948606941358284</v>
      </c>
      <c r="Y325" s="86"/>
      <c r="Z325" s="86">
        <v>10</v>
      </c>
      <c r="AA325" s="86"/>
      <c r="AB325" s="86">
        <v>10</v>
      </c>
      <c r="AC325" s="86">
        <v>10</v>
      </c>
      <c r="AD325" s="86"/>
      <c r="AE325" s="86"/>
      <c r="AF325" s="86">
        <v>10</v>
      </c>
      <c r="AG325" s="86">
        <v>10</v>
      </c>
      <c r="AH325" s="86"/>
    </row>
    <row r="326" spans="1:34" x14ac:dyDescent="0.2">
      <c r="A326" s="87">
        <v>42569</v>
      </c>
      <c r="B326" s="86">
        <v>200</v>
      </c>
      <c r="C326" s="86" t="s">
        <v>1754</v>
      </c>
      <c r="D326" s="86" t="str">
        <f t="shared" si="57"/>
        <v>1</v>
      </c>
      <c r="E326" s="86" t="s">
        <v>1671</v>
      </c>
      <c r="F326" s="86" t="str">
        <f t="shared" si="58"/>
        <v>FR</v>
      </c>
      <c r="G326" s="86"/>
      <c r="H326" s="86"/>
      <c r="I326" s="86">
        <v>11.5</v>
      </c>
      <c r="J326" s="86">
        <v>11.5</v>
      </c>
      <c r="K326" s="86">
        <v>6</v>
      </c>
      <c r="L326" s="86">
        <v>6</v>
      </c>
      <c r="M326" s="86"/>
      <c r="N326" s="86"/>
      <c r="O326" s="86"/>
      <c r="P326" s="86"/>
      <c r="Q326" s="86"/>
      <c r="R326" s="86"/>
      <c r="S326" s="86">
        <v>0.54</v>
      </c>
      <c r="T326" s="86">
        <v>0.6</v>
      </c>
      <c r="U326" s="86">
        <f>AVERAGE(S326:T326)</f>
        <v>0.57000000000000006</v>
      </c>
      <c r="V326" s="86">
        <v>0.6</v>
      </c>
      <c r="W326" s="86">
        <f t="shared" si="59"/>
        <v>1.806444843021042</v>
      </c>
      <c r="X326" s="86">
        <f t="shared" si="59"/>
        <v>2.14548937246242</v>
      </c>
      <c r="Y326" s="86"/>
      <c r="Z326" s="86">
        <v>9</v>
      </c>
      <c r="AA326" s="86"/>
      <c r="AB326" s="86">
        <v>8</v>
      </c>
      <c r="AC326" s="86">
        <v>8</v>
      </c>
      <c r="AD326" s="86"/>
      <c r="AE326" s="86"/>
      <c r="AF326" s="86">
        <v>8</v>
      </c>
      <c r="AG326" s="86">
        <v>7</v>
      </c>
      <c r="AH326" s="86"/>
    </row>
    <row r="327" spans="1:34" x14ac:dyDescent="0.2">
      <c r="A327" s="87">
        <v>42576</v>
      </c>
      <c r="B327" s="86">
        <v>207</v>
      </c>
      <c r="C327" s="86" t="s">
        <v>1754</v>
      </c>
      <c r="D327" s="86" t="str">
        <f t="shared" si="57"/>
        <v>1</v>
      </c>
      <c r="E327" s="86" t="s">
        <v>1671</v>
      </c>
      <c r="F327" s="86" t="str">
        <f t="shared" si="58"/>
        <v>FR</v>
      </c>
      <c r="G327" s="86"/>
      <c r="H327" s="86"/>
      <c r="I327" s="86">
        <v>11.5</v>
      </c>
      <c r="J327" s="86">
        <v>11.5</v>
      </c>
      <c r="K327" s="86">
        <v>6.5</v>
      </c>
      <c r="L327" s="86">
        <v>6.5</v>
      </c>
      <c r="M327" s="86"/>
      <c r="N327" s="86"/>
      <c r="O327" s="86"/>
      <c r="P327" s="86"/>
      <c r="Q327" s="86"/>
      <c r="R327" s="86"/>
      <c r="S327" s="86">
        <v>0.56999999999999995</v>
      </c>
      <c r="T327" s="86">
        <v>0.57999999999999996</v>
      </c>
      <c r="U327" s="86">
        <f>AVERAGE(S327:T327)</f>
        <v>0.57499999999999996</v>
      </c>
      <c r="V327" s="86">
        <v>0.56999999999999995</v>
      </c>
      <c r="W327" s="86">
        <f t="shared" si="59"/>
        <v>1.8601335031507611</v>
      </c>
      <c r="X327" s="86">
        <f t="shared" si="59"/>
        <v>1.8064448430210411</v>
      </c>
      <c r="Y327" s="86"/>
      <c r="Z327" s="86">
        <v>8</v>
      </c>
      <c r="AA327" s="86"/>
      <c r="AB327" s="86">
        <v>7</v>
      </c>
      <c r="AC327" s="86">
        <v>8</v>
      </c>
      <c r="AD327" s="86"/>
      <c r="AE327" s="86"/>
      <c r="AF327" s="86">
        <v>7</v>
      </c>
      <c r="AG327" s="86">
        <v>6</v>
      </c>
      <c r="AH327" s="86"/>
    </row>
    <row r="328" spans="1:34" x14ac:dyDescent="0.2">
      <c r="A328" s="87">
        <v>42585</v>
      </c>
      <c r="B328" s="86">
        <v>216</v>
      </c>
      <c r="C328" s="86" t="s">
        <v>1754</v>
      </c>
      <c r="D328" s="86" t="str">
        <f t="shared" si="57"/>
        <v>1</v>
      </c>
      <c r="E328" s="86" t="s">
        <v>1671</v>
      </c>
      <c r="F328" s="86" t="str">
        <f t="shared" si="58"/>
        <v>FR</v>
      </c>
      <c r="G328" s="86"/>
      <c r="H328" s="86"/>
      <c r="I328" s="86">
        <v>11.5</v>
      </c>
      <c r="J328" s="86">
        <v>11.5</v>
      </c>
      <c r="K328" s="86">
        <v>7</v>
      </c>
      <c r="L328" s="86">
        <v>7</v>
      </c>
      <c r="M328" s="86"/>
      <c r="N328" s="86"/>
      <c r="O328" s="86"/>
      <c r="P328" s="86"/>
      <c r="Q328" s="86"/>
      <c r="R328" s="86"/>
      <c r="S328" s="86">
        <v>0.6</v>
      </c>
      <c r="T328" s="86">
        <v>0.61</v>
      </c>
      <c r="U328" s="86">
        <f>AVERAGE(S328:T328)</f>
        <v>0.60499999999999998</v>
      </c>
      <c r="V328" s="86">
        <v>0.57999999999999996</v>
      </c>
      <c r="W328" s="86">
        <f t="shared" si="59"/>
        <v>2.2060352004440986</v>
      </c>
      <c r="X328" s="86">
        <f t="shared" si="59"/>
        <v>1.9149321834042425</v>
      </c>
      <c r="Y328" s="86"/>
      <c r="Z328" s="86">
        <v>7</v>
      </c>
      <c r="AA328" s="86"/>
      <c r="AB328" s="86">
        <v>7</v>
      </c>
      <c r="AC328" s="86">
        <v>7</v>
      </c>
      <c r="AD328" s="86"/>
      <c r="AE328" s="86"/>
      <c r="AF328" s="86">
        <v>7</v>
      </c>
      <c r="AG328" s="86">
        <v>6</v>
      </c>
      <c r="AH328" s="86"/>
    </row>
    <row r="329" spans="1:34" x14ac:dyDescent="0.2">
      <c r="A329" s="87">
        <v>42595</v>
      </c>
      <c r="B329" s="86">
        <v>226</v>
      </c>
      <c r="C329" s="86" t="s">
        <v>1754</v>
      </c>
      <c r="D329" s="86" t="str">
        <f t="shared" si="57"/>
        <v>1</v>
      </c>
      <c r="E329" s="86" t="s">
        <v>1671</v>
      </c>
      <c r="F329" s="86" t="str">
        <f t="shared" si="58"/>
        <v>FR</v>
      </c>
      <c r="G329" s="86"/>
      <c r="H329" s="86"/>
      <c r="I329" s="86">
        <v>11.5</v>
      </c>
      <c r="J329" s="86">
        <v>6</v>
      </c>
      <c r="K329" s="86">
        <v>7</v>
      </c>
      <c r="L329" s="86">
        <v>6.5</v>
      </c>
      <c r="M329" s="86"/>
      <c r="N329" s="86"/>
      <c r="O329" s="86"/>
      <c r="P329" s="86"/>
      <c r="Q329" s="86"/>
      <c r="R329" s="86"/>
      <c r="S329" s="86">
        <v>0.65</v>
      </c>
      <c r="T329" s="86">
        <v>0.59</v>
      </c>
      <c r="U329" s="86">
        <f>AVERAGE(S329:T329)</f>
        <v>0.62</v>
      </c>
      <c r="V329" s="86">
        <v>0.61</v>
      </c>
      <c r="W329" s="86">
        <f t="shared" si="59"/>
        <v>2.3948606941358284</v>
      </c>
      <c r="X329" s="86">
        <f t="shared" si="59"/>
        <v>2.2677701437850253</v>
      </c>
      <c r="Y329" s="86"/>
      <c r="Z329" s="86">
        <v>7</v>
      </c>
      <c r="AA329" s="86"/>
      <c r="AB329" s="86">
        <v>7</v>
      </c>
      <c r="AC329" s="86">
        <v>3</v>
      </c>
      <c r="AD329" s="86"/>
      <c r="AE329" s="86"/>
      <c r="AF329" s="86">
        <v>5</v>
      </c>
      <c r="AG329" s="86">
        <v>5</v>
      </c>
      <c r="AH329" s="86"/>
    </row>
    <row r="330" spans="1:34" x14ac:dyDescent="0.2">
      <c r="A330" s="87">
        <v>42601</v>
      </c>
      <c r="B330" s="86">
        <v>232</v>
      </c>
      <c r="C330" s="86" t="s">
        <v>1754</v>
      </c>
      <c r="D330" s="86" t="str">
        <f t="shared" si="57"/>
        <v>1</v>
      </c>
      <c r="E330" s="86" t="s">
        <v>1671</v>
      </c>
      <c r="F330" s="86" t="str">
        <f t="shared" si="58"/>
        <v>FR</v>
      </c>
      <c r="G330" s="86"/>
      <c r="H330" s="86"/>
      <c r="I330" s="86">
        <v>11.5</v>
      </c>
      <c r="J330" s="86">
        <v>5</v>
      </c>
      <c r="K330" s="86">
        <v>7</v>
      </c>
      <c r="L330" s="86">
        <v>5.5</v>
      </c>
      <c r="M330" s="86"/>
      <c r="N330" s="86"/>
      <c r="O330" s="86"/>
      <c r="P330" s="86"/>
      <c r="Q330" s="86"/>
      <c r="R330" s="86"/>
      <c r="S330" s="86"/>
      <c r="T330" s="86"/>
      <c r="U330" s="86"/>
      <c r="V330" s="86"/>
      <c r="W330" s="86"/>
      <c r="X330" s="86"/>
      <c r="Y330" s="86"/>
      <c r="Z330" s="86">
        <v>7</v>
      </c>
      <c r="AA330" s="86"/>
      <c r="AB330" s="86">
        <v>6</v>
      </c>
      <c r="AC330" s="86">
        <v>2</v>
      </c>
      <c r="AD330" s="86"/>
      <c r="AE330" s="86"/>
      <c r="AF330" s="86">
        <v>5</v>
      </c>
      <c r="AG330" s="86">
        <v>5</v>
      </c>
      <c r="AH330" s="86"/>
    </row>
    <row r="331" spans="1:34" x14ac:dyDescent="0.2">
      <c r="A331" s="87">
        <v>42536</v>
      </c>
      <c r="B331" s="86">
        <v>167</v>
      </c>
      <c r="C331" s="86" t="s">
        <v>1741</v>
      </c>
      <c r="D331" s="86" t="str">
        <f t="shared" si="57"/>
        <v>1</v>
      </c>
      <c r="E331" s="86" t="s">
        <v>1671</v>
      </c>
      <c r="F331" s="86" t="str">
        <f t="shared" si="58"/>
        <v>SH</v>
      </c>
      <c r="G331" s="86"/>
      <c r="H331" s="86"/>
      <c r="I331" s="86">
        <v>7</v>
      </c>
      <c r="J331" s="86">
        <v>7</v>
      </c>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row>
    <row r="332" spans="1:34" x14ac:dyDescent="0.2">
      <c r="A332" s="87">
        <v>42544</v>
      </c>
      <c r="B332" s="86">
        <v>175</v>
      </c>
      <c r="C332" s="86" t="s">
        <v>1741</v>
      </c>
      <c r="D332" s="86" t="str">
        <f t="shared" si="57"/>
        <v>1</v>
      </c>
      <c r="E332" s="86" t="s">
        <v>1671</v>
      </c>
      <c r="F332" s="86" t="str">
        <f t="shared" si="58"/>
        <v>SH</v>
      </c>
      <c r="G332" s="86"/>
      <c r="H332" s="86"/>
      <c r="I332" s="86">
        <v>11</v>
      </c>
      <c r="J332" s="86">
        <v>11</v>
      </c>
      <c r="K332" s="86">
        <v>3.5</v>
      </c>
      <c r="L332" s="86">
        <v>3.5</v>
      </c>
      <c r="M332" s="86"/>
      <c r="N332" s="86"/>
      <c r="O332" s="86"/>
      <c r="P332" s="86"/>
      <c r="Q332" s="86"/>
      <c r="R332" s="86"/>
      <c r="S332" s="86"/>
      <c r="T332" s="86"/>
      <c r="U332" s="86"/>
      <c r="V332" s="86"/>
      <c r="W332" s="86"/>
      <c r="X332" s="86"/>
      <c r="Y332" s="86"/>
      <c r="Z332" s="86"/>
      <c r="AA332" s="86"/>
      <c r="AB332" s="86"/>
      <c r="AC332" s="86"/>
      <c r="AD332" s="86"/>
      <c r="AE332" s="86"/>
      <c r="AF332" s="86"/>
      <c r="AG332" s="86"/>
      <c r="AH332" s="86"/>
    </row>
    <row r="333" spans="1:34" x14ac:dyDescent="0.2">
      <c r="A333" s="87">
        <v>42550</v>
      </c>
      <c r="B333" s="86">
        <v>181</v>
      </c>
      <c r="C333" s="86" t="s">
        <v>1741</v>
      </c>
      <c r="D333" s="86" t="str">
        <f t="shared" si="57"/>
        <v>1</v>
      </c>
      <c r="E333" s="86" t="s">
        <v>1671</v>
      </c>
      <c r="F333" s="86" t="str">
        <f t="shared" si="58"/>
        <v>SH</v>
      </c>
      <c r="G333" s="86"/>
      <c r="H333" s="86"/>
      <c r="I333" s="86">
        <v>13</v>
      </c>
      <c r="J333" s="86">
        <v>13</v>
      </c>
      <c r="K333" s="86">
        <v>7</v>
      </c>
      <c r="L333" s="86">
        <v>7</v>
      </c>
      <c r="M333" s="86"/>
      <c r="N333" s="86"/>
      <c r="O333" s="86"/>
      <c r="P333" s="86"/>
      <c r="Q333" s="86"/>
      <c r="R333" s="86"/>
      <c r="S333" s="86"/>
      <c r="T333" s="86"/>
      <c r="U333" s="86"/>
      <c r="V333" s="86"/>
      <c r="W333" s="86"/>
      <c r="X333" s="86"/>
      <c r="Y333" s="86"/>
      <c r="Z333" s="86">
        <v>10</v>
      </c>
      <c r="AA333" s="86"/>
      <c r="AB333" s="86">
        <v>10</v>
      </c>
      <c r="AC333" s="86">
        <v>10</v>
      </c>
      <c r="AD333" s="86"/>
      <c r="AE333" s="86"/>
      <c r="AF333" s="86">
        <v>10</v>
      </c>
      <c r="AG333" s="86">
        <v>10</v>
      </c>
      <c r="AH333" s="86"/>
    </row>
    <row r="334" spans="1:34" x14ac:dyDescent="0.2">
      <c r="A334" s="87">
        <v>42558</v>
      </c>
      <c r="B334" s="86">
        <v>189</v>
      </c>
      <c r="C334" s="86" t="s">
        <v>1741</v>
      </c>
      <c r="D334" s="86" t="str">
        <f t="shared" si="57"/>
        <v>1</v>
      </c>
      <c r="E334" s="86" t="s">
        <v>1671</v>
      </c>
      <c r="F334" s="86" t="str">
        <f t="shared" si="58"/>
        <v>SH</v>
      </c>
      <c r="G334" s="86"/>
      <c r="H334" s="86"/>
      <c r="I334" s="86">
        <v>14.5</v>
      </c>
      <c r="J334" s="86">
        <v>14.5</v>
      </c>
      <c r="K334" s="86">
        <v>11.5</v>
      </c>
      <c r="L334" s="86">
        <v>11.5</v>
      </c>
      <c r="M334" s="86"/>
      <c r="N334" s="86"/>
      <c r="O334" s="86"/>
      <c r="P334" s="86"/>
      <c r="Q334" s="86"/>
      <c r="R334" s="86"/>
      <c r="S334" s="86">
        <v>0.48</v>
      </c>
      <c r="T334" s="86">
        <v>0.55000000000000004</v>
      </c>
      <c r="U334" s="86">
        <f>AVERAGE(S334:T334)</f>
        <v>0.51500000000000001</v>
      </c>
      <c r="V334" s="86">
        <v>0.6</v>
      </c>
      <c r="W334" s="86">
        <f t="shared" ref="W334:X338" si="60">11.898*(U334^(3.3534))</f>
        <v>1.2854296891723416</v>
      </c>
      <c r="X334" s="86">
        <f t="shared" si="60"/>
        <v>2.14548937246242</v>
      </c>
      <c r="Y334" s="86"/>
      <c r="Z334" s="86">
        <v>10</v>
      </c>
      <c r="AA334" s="86"/>
      <c r="AB334" s="86">
        <v>10</v>
      </c>
      <c r="AC334" s="86">
        <v>10</v>
      </c>
      <c r="AD334" s="86"/>
      <c r="AE334" s="86"/>
      <c r="AF334" s="86">
        <v>8</v>
      </c>
      <c r="AG334" s="86">
        <v>10</v>
      </c>
      <c r="AH334" s="86"/>
    </row>
    <row r="335" spans="1:34" x14ac:dyDescent="0.2">
      <c r="A335" s="87">
        <v>42569</v>
      </c>
      <c r="B335" s="86">
        <v>200</v>
      </c>
      <c r="C335" s="86" t="s">
        <v>1741</v>
      </c>
      <c r="D335" s="86" t="str">
        <f t="shared" si="57"/>
        <v>1</v>
      </c>
      <c r="E335" s="86" t="s">
        <v>1671</v>
      </c>
      <c r="F335" s="86" t="str">
        <f t="shared" si="58"/>
        <v>SH</v>
      </c>
      <c r="G335" s="86"/>
      <c r="H335" s="86"/>
      <c r="I335" s="86">
        <v>14.5</v>
      </c>
      <c r="J335" s="86">
        <v>14</v>
      </c>
      <c r="K335" s="86">
        <v>14</v>
      </c>
      <c r="L335" s="86">
        <v>14</v>
      </c>
      <c r="M335" s="86"/>
      <c r="N335" s="86"/>
      <c r="O335" s="86"/>
      <c r="P335" s="86"/>
      <c r="Q335" s="86"/>
      <c r="R335" s="86"/>
      <c r="S335" s="86">
        <v>0.57999999999999996</v>
      </c>
      <c r="T335" s="86">
        <v>0.59</v>
      </c>
      <c r="U335" s="86">
        <f>AVERAGE(S335:T335)</f>
        <v>0.58499999999999996</v>
      </c>
      <c r="V335" s="86">
        <v>0.56000000000000005</v>
      </c>
      <c r="W335" s="86">
        <f t="shared" si="60"/>
        <v>1.9708539672472314</v>
      </c>
      <c r="X335" s="86">
        <f t="shared" si="60"/>
        <v>1.7023454502226976</v>
      </c>
      <c r="Y335" s="86"/>
      <c r="Z335" s="86">
        <v>9</v>
      </c>
      <c r="AA335" s="86"/>
      <c r="AB335" s="86">
        <v>8</v>
      </c>
      <c r="AC335" s="86">
        <v>8</v>
      </c>
      <c r="AD335" s="86"/>
      <c r="AE335" s="86"/>
      <c r="AF335" s="86">
        <v>8</v>
      </c>
      <c r="AG335" s="86">
        <v>7</v>
      </c>
      <c r="AH335" s="86"/>
    </row>
    <row r="336" spans="1:34" x14ac:dyDescent="0.2">
      <c r="A336" s="87">
        <v>42576</v>
      </c>
      <c r="B336" s="86">
        <v>207</v>
      </c>
      <c r="C336" s="86" t="s">
        <v>1741</v>
      </c>
      <c r="D336" s="86" t="str">
        <f t="shared" si="57"/>
        <v>1</v>
      </c>
      <c r="E336" s="86" t="s">
        <v>1671</v>
      </c>
      <c r="F336" s="86" t="str">
        <f t="shared" si="58"/>
        <v>SH</v>
      </c>
      <c r="G336" s="86"/>
      <c r="H336" s="86"/>
      <c r="I336" s="86">
        <v>14.5</v>
      </c>
      <c r="J336" s="86">
        <v>13</v>
      </c>
      <c r="K336" s="86">
        <v>16.5</v>
      </c>
      <c r="L336" s="86">
        <v>16.5</v>
      </c>
      <c r="M336" s="86"/>
      <c r="N336" s="86"/>
      <c r="O336" s="86"/>
      <c r="P336" s="86"/>
      <c r="Q336" s="86"/>
      <c r="R336" s="86"/>
      <c r="S336" s="86">
        <v>0.51</v>
      </c>
      <c r="T336" s="86">
        <v>0.56999999999999995</v>
      </c>
      <c r="U336" s="86">
        <f>AVERAGE(S336:T336)</f>
        <v>0.54</v>
      </c>
      <c r="V336" s="86">
        <v>0.51</v>
      </c>
      <c r="W336" s="86">
        <f t="shared" si="60"/>
        <v>1.506895717968777</v>
      </c>
      <c r="X336" s="86">
        <f t="shared" si="60"/>
        <v>1.2440556074631184</v>
      </c>
      <c r="Y336" s="86"/>
      <c r="Z336" s="86">
        <v>8</v>
      </c>
      <c r="AA336" s="86"/>
      <c r="AB336" s="86">
        <v>7</v>
      </c>
      <c r="AC336" s="86">
        <v>8</v>
      </c>
      <c r="AD336" s="86"/>
      <c r="AE336" s="86"/>
      <c r="AF336" s="86">
        <v>8</v>
      </c>
      <c r="AG336" s="86">
        <v>6</v>
      </c>
      <c r="AH336" s="86"/>
    </row>
    <row r="337" spans="1:34" x14ac:dyDescent="0.2">
      <c r="A337" s="87">
        <v>42585</v>
      </c>
      <c r="B337" s="86">
        <v>216</v>
      </c>
      <c r="C337" s="86" t="s">
        <v>1741</v>
      </c>
      <c r="D337" s="86" t="str">
        <f t="shared" si="57"/>
        <v>1</v>
      </c>
      <c r="E337" s="86" t="s">
        <v>1671</v>
      </c>
      <c r="F337" s="86" t="str">
        <f t="shared" si="58"/>
        <v>SH</v>
      </c>
      <c r="G337" s="86"/>
      <c r="H337" s="86"/>
      <c r="I337" s="86">
        <v>14.5</v>
      </c>
      <c r="J337" s="86">
        <v>13</v>
      </c>
      <c r="K337" s="86">
        <v>16.5</v>
      </c>
      <c r="L337" s="86">
        <v>16.5</v>
      </c>
      <c r="M337" s="86"/>
      <c r="N337" s="86"/>
      <c r="O337" s="86"/>
      <c r="P337" s="86"/>
      <c r="Q337" s="86"/>
      <c r="R337" s="86"/>
      <c r="S337" s="86">
        <v>0.57999999999999996</v>
      </c>
      <c r="T337" s="86">
        <v>0.59</v>
      </c>
      <c r="U337" s="86">
        <f>AVERAGE(S337:T337)</f>
        <v>0.58499999999999996</v>
      </c>
      <c r="V337" s="86">
        <v>0.56000000000000005</v>
      </c>
      <c r="W337" s="86">
        <f t="shared" si="60"/>
        <v>1.9708539672472314</v>
      </c>
      <c r="X337" s="86">
        <f t="shared" si="60"/>
        <v>1.7023454502226976</v>
      </c>
      <c r="Y337" s="86"/>
      <c r="Z337" s="86">
        <v>7</v>
      </c>
      <c r="AA337" s="86"/>
      <c r="AB337" s="86">
        <v>7</v>
      </c>
      <c r="AC337" s="86">
        <v>7</v>
      </c>
      <c r="AD337" s="86"/>
      <c r="AE337" s="86"/>
      <c r="AF337" s="86">
        <v>6</v>
      </c>
      <c r="AG337" s="86">
        <v>6</v>
      </c>
      <c r="AH337" s="86"/>
    </row>
    <row r="338" spans="1:34" x14ac:dyDescent="0.2">
      <c r="A338" s="87">
        <v>42595</v>
      </c>
      <c r="B338" s="86">
        <v>226</v>
      </c>
      <c r="C338" s="86" t="s">
        <v>1741</v>
      </c>
      <c r="D338" s="86" t="str">
        <f t="shared" si="57"/>
        <v>1</v>
      </c>
      <c r="E338" s="86" t="s">
        <v>1671</v>
      </c>
      <c r="F338" s="86" t="str">
        <f t="shared" si="58"/>
        <v>SH</v>
      </c>
      <c r="G338" s="86"/>
      <c r="H338" s="86"/>
      <c r="I338" s="86">
        <v>14.5</v>
      </c>
      <c r="J338" s="86">
        <v>13</v>
      </c>
      <c r="K338" s="86">
        <v>16.5</v>
      </c>
      <c r="L338" s="86">
        <v>15</v>
      </c>
      <c r="M338" s="86"/>
      <c r="N338" s="86"/>
      <c r="O338" s="86"/>
      <c r="P338" s="86"/>
      <c r="Q338" s="86"/>
      <c r="R338" s="86"/>
      <c r="S338" s="86">
        <v>0.62</v>
      </c>
      <c r="T338" s="86">
        <v>0.61</v>
      </c>
      <c r="U338" s="86">
        <f>AVERAGE(S338:T338)</f>
        <v>0.61499999999999999</v>
      </c>
      <c r="V338" s="86">
        <v>0.57999999999999996</v>
      </c>
      <c r="W338" s="86">
        <f t="shared" si="60"/>
        <v>2.3307075222229661</v>
      </c>
      <c r="X338" s="86">
        <f t="shared" si="60"/>
        <v>1.9149321834042425</v>
      </c>
      <c r="Y338" s="86"/>
      <c r="Z338" s="86">
        <v>7</v>
      </c>
      <c r="AA338" s="86"/>
      <c r="AB338" s="86">
        <v>8</v>
      </c>
      <c r="AC338" s="86">
        <v>4</v>
      </c>
      <c r="AD338" s="86"/>
      <c r="AE338" s="86"/>
      <c r="AF338" s="86">
        <v>4</v>
      </c>
      <c r="AG338" s="86">
        <v>6</v>
      </c>
      <c r="AH338" s="86"/>
    </row>
    <row r="339" spans="1:34" x14ac:dyDescent="0.2">
      <c r="A339" s="87">
        <v>42601</v>
      </c>
      <c r="B339" s="86">
        <v>232</v>
      </c>
      <c r="C339" s="86" t="s">
        <v>1741</v>
      </c>
      <c r="D339" s="86" t="str">
        <f t="shared" si="57"/>
        <v>1</v>
      </c>
      <c r="E339" s="86" t="s">
        <v>1671</v>
      </c>
      <c r="F339" s="86" t="str">
        <f t="shared" si="58"/>
        <v>SH</v>
      </c>
      <c r="G339" s="86"/>
      <c r="H339" s="86"/>
      <c r="I339" s="86">
        <v>14.5</v>
      </c>
      <c r="J339" s="86">
        <v>11</v>
      </c>
      <c r="K339" s="86">
        <v>16.5</v>
      </c>
      <c r="L339" s="86">
        <v>15</v>
      </c>
      <c r="M339" s="86"/>
      <c r="N339" s="86"/>
      <c r="O339" s="86"/>
      <c r="P339" s="86"/>
      <c r="Q339" s="86"/>
      <c r="R339" s="86"/>
      <c r="S339" s="86"/>
      <c r="T339" s="86"/>
      <c r="U339" s="86"/>
      <c r="V339" s="86"/>
      <c r="W339" s="86"/>
      <c r="X339" s="86"/>
      <c r="Y339" s="86"/>
      <c r="Z339" s="86">
        <v>8</v>
      </c>
      <c r="AA339" s="86"/>
      <c r="AB339" s="86">
        <v>6</v>
      </c>
      <c r="AC339" s="86">
        <v>4</v>
      </c>
      <c r="AD339" s="86"/>
      <c r="AE339" s="86"/>
      <c r="AF339" s="86">
        <v>5</v>
      </c>
      <c r="AG339" s="86">
        <v>6</v>
      </c>
      <c r="AH339" s="86"/>
    </row>
    <row r="340" spans="1:34" x14ac:dyDescent="0.2">
      <c r="A340" s="87">
        <v>42536</v>
      </c>
      <c r="B340" s="86">
        <v>167</v>
      </c>
      <c r="C340" s="86" t="s">
        <v>1742</v>
      </c>
      <c r="D340" s="86" t="str">
        <f t="shared" si="57"/>
        <v>2</v>
      </c>
      <c r="E340" s="86" t="s">
        <v>1671</v>
      </c>
      <c r="F340" s="86" t="str">
        <f t="shared" si="58"/>
        <v>CL</v>
      </c>
      <c r="G340" s="86"/>
      <c r="H340" s="86"/>
      <c r="I340" s="86"/>
      <c r="J340" s="86"/>
      <c r="K340" s="86">
        <v>4.5</v>
      </c>
      <c r="L340" s="86">
        <v>4.5</v>
      </c>
      <c r="M340" s="86"/>
      <c r="N340" s="86"/>
      <c r="O340" s="86"/>
      <c r="P340" s="86"/>
      <c r="Q340" s="86"/>
      <c r="R340" s="86"/>
      <c r="S340" s="86"/>
      <c r="T340" s="86"/>
      <c r="U340" s="86"/>
      <c r="V340" s="86"/>
      <c r="W340" s="86"/>
      <c r="X340" s="86"/>
      <c r="Y340" s="86"/>
      <c r="Z340" s="86"/>
      <c r="AA340" s="86"/>
      <c r="AB340" s="86"/>
      <c r="AC340" s="86"/>
      <c r="AD340" s="86"/>
      <c r="AE340" s="86"/>
      <c r="AF340" s="86"/>
      <c r="AG340" s="86"/>
      <c r="AH340" s="86"/>
    </row>
    <row r="341" spans="1:34" x14ac:dyDescent="0.2">
      <c r="A341" s="87">
        <v>42544</v>
      </c>
      <c r="B341" s="86">
        <v>175</v>
      </c>
      <c r="C341" s="86" t="s">
        <v>1742</v>
      </c>
      <c r="D341" s="86" t="str">
        <f t="shared" si="57"/>
        <v>2</v>
      </c>
      <c r="E341" s="86" t="s">
        <v>1671</v>
      </c>
      <c r="F341" s="86" t="str">
        <f t="shared" si="58"/>
        <v>CL</v>
      </c>
      <c r="G341" s="86"/>
      <c r="H341" s="86"/>
      <c r="I341" s="86"/>
      <c r="J341" s="86"/>
      <c r="K341" s="86">
        <v>3.5</v>
      </c>
      <c r="L341" s="86">
        <v>3.5</v>
      </c>
      <c r="M341" s="86"/>
      <c r="N341" s="86"/>
      <c r="O341" s="86"/>
      <c r="P341" s="86"/>
      <c r="Q341" s="86"/>
      <c r="R341" s="86"/>
      <c r="S341" s="86"/>
      <c r="T341" s="86"/>
      <c r="U341" s="86"/>
      <c r="V341" s="86"/>
      <c r="W341" s="86"/>
      <c r="X341" s="86"/>
      <c r="Y341" s="86"/>
      <c r="Z341" s="86"/>
      <c r="AA341" s="86"/>
      <c r="AB341" s="86"/>
      <c r="AC341" s="86"/>
      <c r="AD341" s="86"/>
      <c r="AE341" s="86"/>
      <c r="AF341" s="86"/>
      <c r="AG341" s="86"/>
      <c r="AH341" s="86"/>
    </row>
    <row r="342" spans="1:34" x14ac:dyDescent="0.2">
      <c r="A342" s="87">
        <v>42550</v>
      </c>
      <c r="B342" s="86">
        <v>181</v>
      </c>
      <c r="C342" s="86" t="s">
        <v>1742</v>
      </c>
      <c r="D342" s="86" t="str">
        <f t="shared" si="57"/>
        <v>2</v>
      </c>
      <c r="E342" s="86" t="s">
        <v>1671</v>
      </c>
      <c r="F342" s="86" t="str">
        <f t="shared" si="58"/>
        <v>CL</v>
      </c>
      <c r="G342" s="86"/>
      <c r="H342" s="86"/>
      <c r="I342" s="86"/>
      <c r="J342" s="86"/>
      <c r="K342" s="86">
        <v>5.5</v>
      </c>
      <c r="L342" s="86">
        <v>5.5</v>
      </c>
      <c r="M342" s="86"/>
      <c r="N342" s="86"/>
      <c r="O342" s="86"/>
      <c r="P342" s="86"/>
      <c r="Q342" s="86"/>
      <c r="R342" s="86"/>
      <c r="S342" s="86"/>
      <c r="T342" s="86"/>
      <c r="U342" s="86"/>
      <c r="V342" s="86"/>
      <c r="W342" s="86"/>
      <c r="X342" s="86"/>
      <c r="Y342" s="86"/>
      <c r="Z342" s="86">
        <v>10</v>
      </c>
      <c r="AA342" s="86"/>
      <c r="AB342" s="86">
        <v>10</v>
      </c>
      <c r="AC342" s="86"/>
      <c r="AD342" s="86"/>
      <c r="AE342" s="86"/>
      <c r="AF342" s="86">
        <v>10</v>
      </c>
      <c r="AG342" s="86">
        <v>10</v>
      </c>
      <c r="AH342" s="86"/>
    </row>
    <row r="343" spans="1:34" x14ac:dyDescent="0.2">
      <c r="A343" s="87">
        <v>42558</v>
      </c>
      <c r="B343" s="86">
        <v>189</v>
      </c>
      <c r="C343" s="86" t="s">
        <v>1742</v>
      </c>
      <c r="D343" s="86" t="str">
        <f t="shared" si="57"/>
        <v>2</v>
      </c>
      <c r="E343" s="86" t="s">
        <v>1671</v>
      </c>
      <c r="F343" s="86" t="str">
        <f t="shared" si="58"/>
        <v>CL</v>
      </c>
      <c r="G343" s="86"/>
      <c r="H343" s="86"/>
      <c r="I343" s="86"/>
      <c r="J343" s="86"/>
      <c r="K343" s="86">
        <v>7</v>
      </c>
      <c r="L343" s="86">
        <v>7</v>
      </c>
      <c r="M343" s="86"/>
      <c r="N343" s="86"/>
      <c r="O343" s="86"/>
      <c r="P343" s="86"/>
      <c r="Q343" s="86"/>
      <c r="R343" s="86"/>
      <c r="S343" s="86">
        <v>0.41</v>
      </c>
      <c r="T343" s="86">
        <v>0.38</v>
      </c>
      <c r="U343" s="86">
        <f>AVERAGE(S343:T343)</f>
        <v>0.39500000000000002</v>
      </c>
      <c r="V343" s="86">
        <v>0.52</v>
      </c>
      <c r="W343" s="86">
        <f t="shared" ref="W343:X347" si="61">11.898*(U343^(3.3534))</f>
        <v>0.52808358137046729</v>
      </c>
      <c r="X343" s="86">
        <f t="shared" si="61"/>
        <v>1.3277599882279214</v>
      </c>
      <c r="Y343" s="86"/>
      <c r="Z343" s="86">
        <v>10</v>
      </c>
      <c r="AA343" s="86"/>
      <c r="AB343" s="86">
        <v>10</v>
      </c>
      <c r="AC343" s="86"/>
      <c r="AD343" s="86"/>
      <c r="AE343" s="86"/>
      <c r="AF343" s="86">
        <v>10</v>
      </c>
      <c r="AG343" s="86">
        <v>10</v>
      </c>
      <c r="AH343" s="86"/>
    </row>
    <row r="344" spans="1:34" x14ac:dyDescent="0.2">
      <c r="A344" s="87">
        <v>42569</v>
      </c>
      <c r="B344" s="86">
        <v>200</v>
      </c>
      <c r="C344" s="86" t="s">
        <v>1742</v>
      </c>
      <c r="D344" s="86" t="str">
        <f t="shared" si="57"/>
        <v>2</v>
      </c>
      <c r="E344" s="86" t="s">
        <v>1671</v>
      </c>
      <c r="F344" s="86" t="str">
        <f t="shared" si="58"/>
        <v>CL</v>
      </c>
      <c r="G344" s="86"/>
      <c r="H344" s="86"/>
      <c r="I344" s="86"/>
      <c r="J344" s="86"/>
      <c r="K344" s="86">
        <v>7</v>
      </c>
      <c r="L344" s="86">
        <v>7</v>
      </c>
      <c r="M344" s="86"/>
      <c r="N344" s="86"/>
      <c r="O344" s="86"/>
      <c r="P344" s="86"/>
      <c r="Q344" s="86"/>
      <c r="R344" s="86"/>
      <c r="S344" s="86">
        <v>0.49</v>
      </c>
      <c r="T344" s="86">
        <v>0.51</v>
      </c>
      <c r="U344" s="86">
        <f>AVERAGE(S344:T344)</f>
        <v>0.5</v>
      </c>
      <c r="V344" s="86">
        <v>0.55000000000000004</v>
      </c>
      <c r="W344" s="86">
        <f t="shared" si="61"/>
        <v>1.1641259681057374</v>
      </c>
      <c r="X344" s="86">
        <f t="shared" si="61"/>
        <v>1.6025301443006683</v>
      </c>
      <c r="Y344" s="86"/>
      <c r="Z344" s="86">
        <v>9</v>
      </c>
      <c r="AA344" s="86"/>
      <c r="AB344" s="86">
        <v>8</v>
      </c>
      <c r="AC344" s="86"/>
      <c r="AD344" s="86"/>
      <c r="AE344" s="86"/>
      <c r="AF344" s="86">
        <v>8</v>
      </c>
      <c r="AG344" s="86">
        <v>8</v>
      </c>
      <c r="AH344" s="86"/>
    </row>
    <row r="345" spans="1:34" x14ac:dyDescent="0.2">
      <c r="A345" s="87">
        <v>42576</v>
      </c>
      <c r="B345" s="86">
        <v>207</v>
      </c>
      <c r="C345" s="86" t="s">
        <v>1742</v>
      </c>
      <c r="D345" s="86" t="str">
        <f t="shared" si="57"/>
        <v>2</v>
      </c>
      <c r="E345" s="86" t="s">
        <v>1671</v>
      </c>
      <c r="F345" s="86" t="str">
        <f t="shared" si="58"/>
        <v>CL</v>
      </c>
      <c r="G345" s="86"/>
      <c r="H345" s="86"/>
      <c r="I345" s="86"/>
      <c r="J345" s="86"/>
      <c r="K345" s="86">
        <v>7</v>
      </c>
      <c r="L345" s="86">
        <v>7</v>
      </c>
      <c r="M345" s="86"/>
      <c r="N345" s="86"/>
      <c r="O345" s="86"/>
      <c r="P345" s="86"/>
      <c r="Q345" s="86"/>
      <c r="R345" s="86"/>
      <c r="S345" s="86">
        <v>0.47</v>
      </c>
      <c r="T345" s="86">
        <v>0.51</v>
      </c>
      <c r="U345" s="86">
        <f>AVERAGE(S345:T345)</f>
        <v>0.49</v>
      </c>
      <c r="V345" s="86">
        <v>0.55000000000000004</v>
      </c>
      <c r="W345" s="86">
        <f t="shared" si="61"/>
        <v>1.0878712496986978</v>
      </c>
      <c r="X345" s="86">
        <f t="shared" si="61"/>
        <v>1.6025301443006683</v>
      </c>
      <c r="Y345" s="86"/>
      <c r="Z345" s="86">
        <v>9</v>
      </c>
      <c r="AA345" s="86"/>
      <c r="AB345" s="86">
        <v>8</v>
      </c>
      <c r="AC345" s="86"/>
      <c r="AD345" s="86"/>
      <c r="AE345" s="86"/>
      <c r="AF345" s="86">
        <v>8</v>
      </c>
      <c r="AG345" s="86">
        <v>8</v>
      </c>
      <c r="AH345" s="86"/>
    </row>
    <row r="346" spans="1:34" x14ac:dyDescent="0.2">
      <c r="A346" s="87">
        <v>42585</v>
      </c>
      <c r="B346" s="86">
        <v>216</v>
      </c>
      <c r="C346" s="86" t="s">
        <v>1742</v>
      </c>
      <c r="D346" s="86" t="str">
        <f t="shared" si="57"/>
        <v>2</v>
      </c>
      <c r="E346" s="86" t="s">
        <v>1671</v>
      </c>
      <c r="F346" s="86" t="str">
        <f t="shared" si="58"/>
        <v>CL</v>
      </c>
      <c r="G346" s="86"/>
      <c r="H346" s="86"/>
      <c r="I346" s="86"/>
      <c r="J346" s="86"/>
      <c r="K346" s="86">
        <v>7</v>
      </c>
      <c r="L346" s="86">
        <v>7</v>
      </c>
      <c r="M346" s="86"/>
      <c r="N346" s="86"/>
      <c r="O346" s="86"/>
      <c r="P346" s="86"/>
      <c r="Q346" s="86"/>
      <c r="R346" s="86"/>
      <c r="S346" s="86">
        <v>0.48</v>
      </c>
      <c r="T346" s="86">
        <v>0.51</v>
      </c>
      <c r="U346" s="86">
        <f>AVERAGE(S346:T346)</f>
        <v>0.495</v>
      </c>
      <c r="V346" s="86">
        <v>0.52</v>
      </c>
      <c r="W346" s="86">
        <f t="shared" si="61"/>
        <v>1.125545455203536</v>
      </c>
      <c r="X346" s="86">
        <f t="shared" si="61"/>
        <v>1.3277599882279214</v>
      </c>
      <c r="Y346" s="86"/>
      <c r="Z346" s="86">
        <v>8</v>
      </c>
      <c r="AA346" s="86"/>
      <c r="AB346" s="86">
        <v>7</v>
      </c>
      <c r="AC346" s="86">
        <v>7</v>
      </c>
      <c r="AD346" s="86"/>
      <c r="AE346" s="86"/>
      <c r="AF346" s="86">
        <v>4</v>
      </c>
      <c r="AG346" s="86">
        <v>7</v>
      </c>
      <c r="AH346" s="86"/>
    </row>
    <row r="347" spans="1:34" x14ac:dyDescent="0.2">
      <c r="A347" s="87">
        <v>42595</v>
      </c>
      <c r="B347" s="86">
        <v>226</v>
      </c>
      <c r="C347" s="86" t="s">
        <v>1742</v>
      </c>
      <c r="D347" s="86" t="str">
        <f t="shared" si="57"/>
        <v>2</v>
      </c>
      <c r="E347" s="86" t="s">
        <v>1671</v>
      </c>
      <c r="F347" s="86" t="str">
        <f t="shared" si="58"/>
        <v>CL</v>
      </c>
      <c r="G347" s="86"/>
      <c r="H347" s="86"/>
      <c r="I347" s="86"/>
      <c r="J347" s="86"/>
      <c r="K347" s="86">
        <v>7</v>
      </c>
      <c r="L347" s="86">
        <v>5</v>
      </c>
      <c r="M347" s="86"/>
      <c r="N347" s="86"/>
      <c r="O347" s="86"/>
      <c r="P347" s="86"/>
      <c r="Q347" s="86"/>
      <c r="R347" s="86"/>
      <c r="S347" s="86">
        <v>0.5</v>
      </c>
      <c r="T347" s="86">
        <v>0.5</v>
      </c>
      <c r="U347" s="86">
        <f>AVERAGE(S347:T347)</f>
        <v>0.5</v>
      </c>
      <c r="V347" s="86">
        <v>0.56000000000000005</v>
      </c>
      <c r="W347" s="86">
        <f t="shared" si="61"/>
        <v>1.1641259681057374</v>
      </c>
      <c r="X347" s="86">
        <f t="shared" si="61"/>
        <v>1.7023454502226976</v>
      </c>
      <c r="Y347" s="86"/>
      <c r="Z347" s="86">
        <v>7</v>
      </c>
      <c r="AA347" s="86"/>
      <c r="AB347" s="86">
        <v>7</v>
      </c>
      <c r="AC347" s="86">
        <v>4</v>
      </c>
      <c r="AD347" s="86"/>
      <c r="AE347" s="86"/>
      <c r="AF347" s="86">
        <v>2</v>
      </c>
      <c r="AG347" s="86">
        <v>7</v>
      </c>
      <c r="AH347" s="86"/>
    </row>
    <row r="348" spans="1:34" x14ac:dyDescent="0.2">
      <c r="A348" s="87">
        <v>42601</v>
      </c>
      <c r="B348" s="86">
        <v>232</v>
      </c>
      <c r="C348" s="86" t="s">
        <v>1742</v>
      </c>
      <c r="D348" s="86" t="str">
        <f t="shared" si="57"/>
        <v>2</v>
      </c>
      <c r="E348" s="86" t="s">
        <v>1671</v>
      </c>
      <c r="F348" s="86" t="str">
        <f t="shared" si="58"/>
        <v>CL</v>
      </c>
      <c r="G348" s="86"/>
      <c r="H348" s="86"/>
      <c r="I348" s="86"/>
      <c r="J348" s="86"/>
      <c r="K348" s="86">
        <v>7</v>
      </c>
      <c r="L348" s="86">
        <v>3.5</v>
      </c>
      <c r="M348" s="86"/>
      <c r="N348" s="86"/>
      <c r="O348" s="86"/>
      <c r="P348" s="86"/>
      <c r="Q348" s="86"/>
      <c r="R348" s="86"/>
      <c r="S348" s="86"/>
      <c r="T348" s="86"/>
      <c r="U348" s="86"/>
      <c r="V348" s="86"/>
      <c r="W348" s="86"/>
      <c r="X348" s="86"/>
      <c r="Y348" s="86"/>
      <c r="Z348" s="86">
        <v>8</v>
      </c>
      <c r="AA348" s="86"/>
      <c r="AB348" s="86">
        <v>8</v>
      </c>
      <c r="AC348" s="86"/>
      <c r="AD348" s="86"/>
      <c r="AE348" s="86"/>
      <c r="AF348" s="86">
        <v>1</v>
      </c>
      <c r="AG348" s="86">
        <v>7</v>
      </c>
      <c r="AH348" s="86"/>
    </row>
    <row r="349" spans="1:34" x14ac:dyDescent="0.2">
      <c r="A349" s="87">
        <v>42536</v>
      </c>
      <c r="B349" s="86">
        <v>167</v>
      </c>
      <c r="C349" s="86" t="s">
        <v>1743</v>
      </c>
      <c r="D349" s="86" t="str">
        <f t="shared" si="57"/>
        <v>2</v>
      </c>
      <c r="E349" s="86" t="s">
        <v>1671</v>
      </c>
      <c r="F349" s="86" t="str">
        <f t="shared" si="58"/>
        <v>CT</v>
      </c>
      <c r="G349" s="86">
        <v>8</v>
      </c>
      <c r="H349" s="86">
        <v>7.5</v>
      </c>
      <c r="I349" s="86">
        <v>2.5</v>
      </c>
      <c r="J349" s="86">
        <v>2.5</v>
      </c>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row>
    <row r="350" spans="1:34" x14ac:dyDescent="0.2">
      <c r="A350" s="87">
        <v>42544</v>
      </c>
      <c r="B350" s="86">
        <v>175</v>
      </c>
      <c r="C350" s="86" t="s">
        <v>1743</v>
      </c>
      <c r="D350" s="86" t="str">
        <f t="shared" si="57"/>
        <v>2</v>
      </c>
      <c r="E350" s="86" t="s">
        <v>1671</v>
      </c>
      <c r="F350" s="86" t="str">
        <f t="shared" si="58"/>
        <v>CT</v>
      </c>
      <c r="G350" s="86">
        <v>8</v>
      </c>
      <c r="H350" s="86">
        <v>7.5</v>
      </c>
      <c r="I350" s="86">
        <v>3</v>
      </c>
      <c r="J350" s="86">
        <v>3</v>
      </c>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row>
    <row r="351" spans="1:34" x14ac:dyDescent="0.2">
      <c r="A351" s="87">
        <v>42550</v>
      </c>
      <c r="B351" s="86">
        <v>181</v>
      </c>
      <c r="C351" s="86" t="s">
        <v>1743</v>
      </c>
      <c r="D351" s="86" t="str">
        <f t="shared" si="57"/>
        <v>2</v>
      </c>
      <c r="E351" s="86" t="s">
        <v>1671</v>
      </c>
      <c r="F351" s="86" t="str">
        <f t="shared" si="58"/>
        <v>CT</v>
      </c>
      <c r="G351" s="86">
        <v>8</v>
      </c>
      <c r="H351" s="86">
        <v>7.5</v>
      </c>
      <c r="I351" s="86">
        <v>5</v>
      </c>
      <c r="J351" s="86">
        <v>5</v>
      </c>
      <c r="K351" s="86"/>
      <c r="L351" s="86"/>
      <c r="M351" s="86"/>
      <c r="N351" s="86"/>
      <c r="O351" s="86"/>
      <c r="P351" s="86"/>
      <c r="Q351" s="86"/>
      <c r="R351" s="86"/>
      <c r="S351" s="86"/>
      <c r="T351" s="86"/>
      <c r="U351" s="86"/>
      <c r="V351" s="86"/>
      <c r="W351" s="86"/>
      <c r="X351" s="86"/>
      <c r="Y351" s="86"/>
      <c r="Z351" s="86">
        <v>10</v>
      </c>
      <c r="AA351" s="86"/>
      <c r="AB351" s="86">
        <v>10</v>
      </c>
      <c r="AC351" s="86">
        <v>10</v>
      </c>
      <c r="AD351" s="86"/>
      <c r="AE351" s="86"/>
      <c r="AF351" s="86">
        <v>10</v>
      </c>
      <c r="AG351" s="86">
        <v>10</v>
      </c>
      <c r="AH351" s="86"/>
    </row>
    <row r="352" spans="1:34" x14ac:dyDescent="0.2">
      <c r="A352" s="87">
        <v>42558</v>
      </c>
      <c r="B352" s="86">
        <v>189</v>
      </c>
      <c r="C352" s="86" t="s">
        <v>1743</v>
      </c>
      <c r="D352" s="86" t="str">
        <f t="shared" si="57"/>
        <v>2</v>
      </c>
      <c r="E352" s="86" t="s">
        <v>1671</v>
      </c>
      <c r="F352" s="86" t="str">
        <f t="shared" si="58"/>
        <v>CT</v>
      </c>
      <c r="G352" s="86">
        <v>8</v>
      </c>
      <c r="H352" s="86">
        <v>7.5</v>
      </c>
      <c r="I352" s="86">
        <v>7</v>
      </c>
      <c r="J352" s="86">
        <v>7</v>
      </c>
      <c r="K352" s="86"/>
      <c r="L352" s="86"/>
      <c r="M352" s="86"/>
      <c r="N352" s="86"/>
      <c r="O352" s="86"/>
      <c r="P352" s="86"/>
      <c r="Q352" s="86"/>
      <c r="R352" s="86"/>
      <c r="S352" s="86">
        <v>0.44</v>
      </c>
      <c r="T352" s="86">
        <v>0.5</v>
      </c>
      <c r="U352" s="86">
        <f>AVERAGE(S352:T352)</f>
        <v>0.47</v>
      </c>
      <c r="V352" s="86">
        <v>0.55000000000000004</v>
      </c>
      <c r="W352" s="86">
        <f t="shared" ref="W352:X356" si="62">11.898*(U352^(3.3534))</f>
        <v>0.94599081871535851</v>
      </c>
      <c r="X352" s="86">
        <f t="shared" si="62"/>
        <v>1.6025301443006683</v>
      </c>
      <c r="Y352" s="86"/>
      <c r="Z352" s="86">
        <v>10</v>
      </c>
      <c r="AA352" s="86"/>
      <c r="AB352" s="86">
        <v>10</v>
      </c>
      <c r="AC352" s="86">
        <v>10</v>
      </c>
      <c r="AD352" s="86"/>
      <c r="AE352" s="86"/>
      <c r="AF352" s="86">
        <v>10</v>
      </c>
      <c r="AG352" s="86">
        <v>10</v>
      </c>
      <c r="AH352" s="86"/>
    </row>
    <row r="353" spans="1:34" x14ac:dyDescent="0.2">
      <c r="A353" s="87">
        <v>42569</v>
      </c>
      <c r="B353" s="86">
        <v>200</v>
      </c>
      <c r="C353" s="86" t="s">
        <v>1743</v>
      </c>
      <c r="D353" s="86" t="str">
        <f t="shared" si="57"/>
        <v>2</v>
      </c>
      <c r="E353" s="86" t="s">
        <v>1671</v>
      </c>
      <c r="F353" s="86" t="str">
        <f t="shared" si="58"/>
        <v>CT</v>
      </c>
      <c r="G353" s="86">
        <v>8</v>
      </c>
      <c r="H353" s="86">
        <v>7.5</v>
      </c>
      <c r="I353" s="86">
        <v>8</v>
      </c>
      <c r="J353" s="86">
        <v>8</v>
      </c>
      <c r="K353" s="86"/>
      <c r="L353" s="86"/>
      <c r="M353" s="86"/>
      <c r="N353" s="86"/>
      <c r="O353" s="86"/>
      <c r="P353" s="86"/>
      <c r="Q353" s="86"/>
      <c r="R353" s="86"/>
      <c r="S353" s="86">
        <v>0.52</v>
      </c>
      <c r="T353" s="86">
        <v>0.51</v>
      </c>
      <c r="U353" s="86">
        <f>AVERAGE(S353:T353)</f>
        <v>0.51500000000000001</v>
      </c>
      <c r="V353" s="86">
        <v>0.52</v>
      </c>
      <c r="W353" s="86">
        <f t="shared" si="62"/>
        <v>1.2854296891723416</v>
      </c>
      <c r="X353" s="86">
        <f t="shared" si="62"/>
        <v>1.3277599882279214</v>
      </c>
      <c r="Y353" s="86"/>
      <c r="Z353" s="86">
        <v>9</v>
      </c>
      <c r="AA353" s="86"/>
      <c r="AB353" s="86">
        <v>9</v>
      </c>
      <c r="AC353" s="86">
        <v>8</v>
      </c>
      <c r="AD353" s="86"/>
      <c r="AE353" s="86"/>
      <c r="AF353" s="86">
        <v>8</v>
      </c>
      <c r="AG353" s="86">
        <v>8</v>
      </c>
      <c r="AH353" s="86"/>
    </row>
    <row r="354" spans="1:34" x14ac:dyDescent="0.2">
      <c r="A354" s="87">
        <v>42576</v>
      </c>
      <c r="B354" s="86">
        <v>207</v>
      </c>
      <c r="C354" s="86" t="s">
        <v>1743</v>
      </c>
      <c r="D354" s="86" t="str">
        <f t="shared" si="57"/>
        <v>2</v>
      </c>
      <c r="E354" s="86" t="s">
        <v>1671</v>
      </c>
      <c r="F354" s="86" t="str">
        <f t="shared" si="58"/>
        <v>CT</v>
      </c>
      <c r="G354" s="86">
        <v>8</v>
      </c>
      <c r="H354" s="86">
        <v>7.5</v>
      </c>
      <c r="I354" s="86">
        <v>8</v>
      </c>
      <c r="J354" s="86">
        <v>8</v>
      </c>
      <c r="K354" s="86"/>
      <c r="L354" s="86"/>
      <c r="M354" s="86"/>
      <c r="N354" s="86"/>
      <c r="O354" s="86"/>
      <c r="P354" s="86"/>
      <c r="Q354" s="86"/>
      <c r="R354" s="86"/>
      <c r="S354" s="86">
        <v>0.5</v>
      </c>
      <c r="T354" s="86">
        <v>0.51</v>
      </c>
      <c r="U354" s="86">
        <f>AVERAGE(S354:T354)</f>
        <v>0.505</v>
      </c>
      <c r="V354" s="86">
        <v>0.48</v>
      </c>
      <c r="W354" s="86">
        <f t="shared" si="62"/>
        <v>1.2036252002599823</v>
      </c>
      <c r="X354" s="86">
        <f t="shared" si="62"/>
        <v>1.0151923348970988</v>
      </c>
      <c r="Y354" s="86"/>
      <c r="Z354" s="86">
        <v>8</v>
      </c>
      <c r="AA354" s="86"/>
      <c r="AB354" s="86">
        <v>8</v>
      </c>
      <c r="AC354" s="86">
        <v>8</v>
      </c>
      <c r="AD354" s="86"/>
      <c r="AE354" s="86"/>
      <c r="AF354" s="86">
        <v>7</v>
      </c>
      <c r="AG354" s="86">
        <v>7</v>
      </c>
      <c r="AH354" s="86"/>
    </row>
    <row r="355" spans="1:34" x14ac:dyDescent="0.2">
      <c r="A355" s="87">
        <v>42585</v>
      </c>
      <c r="B355" s="86">
        <v>216</v>
      </c>
      <c r="C355" s="86" t="s">
        <v>1743</v>
      </c>
      <c r="D355" s="86" t="str">
        <f t="shared" si="57"/>
        <v>2</v>
      </c>
      <c r="E355" s="86" t="s">
        <v>1671</v>
      </c>
      <c r="F355" s="86" t="str">
        <f t="shared" si="58"/>
        <v>CT</v>
      </c>
      <c r="G355" s="86">
        <v>8</v>
      </c>
      <c r="H355" s="86">
        <v>7.5</v>
      </c>
      <c r="I355" s="86">
        <v>8</v>
      </c>
      <c r="J355" s="86">
        <v>7.5</v>
      </c>
      <c r="K355" s="86"/>
      <c r="L355" s="86"/>
      <c r="M355" s="86"/>
      <c r="N355" s="86"/>
      <c r="O355" s="86"/>
      <c r="P355" s="86"/>
      <c r="Q355" s="86"/>
      <c r="R355" s="86"/>
      <c r="S355" s="86">
        <v>0.51</v>
      </c>
      <c r="T355" s="86">
        <v>0.49</v>
      </c>
      <c r="U355" s="86">
        <f>AVERAGE(S355:T355)</f>
        <v>0.5</v>
      </c>
      <c r="V355" s="86">
        <v>0.49</v>
      </c>
      <c r="W355" s="86">
        <f t="shared" si="62"/>
        <v>1.1641259681057374</v>
      </c>
      <c r="X355" s="86">
        <f t="shared" si="62"/>
        <v>1.0878712496986978</v>
      </c>
      <c r="Y355" s="86"/>
      <c r="Z355" s="86">
        <v>7</v>
      </c>
      <c r="AA355" s="86"/>
      <c r="AB355" s="86">
        <v>7</v>
      </c>
      <c r="AC355" s="86">
        <v>7</v>
      </c>
      <c r="AD355" s="86"/>
      <c r="AE355" s="86"/>
      <c r="AF355" s="86">
        <v>5</v>
      </c>
      <c r="AG355" s="86">
        <v>6</v>
      </c>
      <c r="AH355" s="86"/>
    </row>
    <row r="356" spans="1:34" x14ac:dyDescent="0.2">
      <c r="A356" s="87">
        <v>42595</v>
      </c>
      <c r="B356" s="86">
        <v>226</v>
      </c>
      <c r="C356" s="86" t="s">
        <v>1743</v>
      </c>
      <c r="D356" s="86" t="str">
        <f t="shared" si="57"/>
        <v>2</v>
      </c>
      <c r="E356" s="86" t="s">
        <v>1671</v>
      </c>
      <c r="F356" s="86" t="str">
        <f t="shared" si="58"/>
        <v>CT</v>
      </c>
      <c r="G356" s="86">
        <v>8</v>
      </c>
      <c r="H356" s="86">
        <v>5</v>
      </c>
      <c r="I356" s="86">
        <v>8</v>
      </c>
      <c r="J356" s="86">
        <v>5.5</v>
      </c>
      <c r="K356" s="86"/>
      <c r="L356" s="86"/>
      <c r="M356" s="86"/>
      <c r="N356" s="86"/>
      <c r="O356" s="86"/>
      <c r="P356" s="86"/>
      <c r="Q356" s="86"/>
      <c r="R356" s="86"/>
      <c r="S356" s="86">
        <v>0.51</v>
      </c>
      <c r="T356" s="86">
        <v>0.54</v>
      </c>
      <c r="U356" s="86">
        <f>AVERAGE(S356:T356)</f>
        <v>0.52500000000000002</v>
      </c>
      <c r="V356" s="86">
        <v>0.55000000000000004</v>
      </c>
      <c r="W356" s="86">
        <f t="shared" si="62"/>
        <v>1.3710590905803748</v>
      </c>
      <c r="X356" s="86">
        <f t="shared" si="62"/>
        <v>1.6025301443006683</v>
      </c>
      <c r="Y356" s="86"/>
      <c r="Z356" s="86">
        <v>7</v>
      </c>
      <c r="AA356" s="86"/>
      <c r="AB356" s="86">
        <v>8</v>
      </c>
      <c r="AC356" s="86">
        <v>2</v>
      </c>
      <c r="AD356" s="86"/>
      <c r="AE356" s="86"/>
      <c r="AF356" s="86">
        <v>3</v>
      </c>
      <c r="AG356" s="86">
        <v>5</v>
      </c>
      <c r="AH356" s="86"/>
    </row>
    <row r="357" spans="1:34" x14ac:dyDescent="0.2">
      <c r="A357" s="87">
        <v>42601</v>
      </c>
      <c r="B357" s="86">
        <v>232</v>
      </c>
      <c r="C357" s="86" t="s">
        <v>1743</v>
      </c>
      <c r="D357" s="86" t="str">
        <f t="shared" si="57"/>
        <v>2</v>
      </c>
      <c r="E357" s="86" t="s">
        <v>1671</v>
      </c>
      <c r="F357" s="86" t="str">
        <f t="shared" si="58"/>
        <v>CT</v>
      </c>
      <c r="G357" s="86">
        <v>8</v>
      </c>
      <c r="H357" s="86">
        <v>2.5</v>
      </c>
      <c r="I357" s="86">
        <v>8</v>
      </c>
      <c r="J357" s="86">
        <v>1.5</v>
      </c>
      <c r="K357" s="86"/>
      <c r="L357" s="86"/>
      <c r="M357" s="86"/>
      <c r="N357" s="86"/>
      <c r="O357" s="86"/>
      <c r="P357" s="86"/>
      <c r="Q357" s="86"/>
      <c r="R357" s="86"/>
      <c r="S357" s="86"/>
      <c r="T357" s="86"/>
      <c r="U357" s="86"/>
      <c r="V357" s="86"/>
      <c r="W357" s="86"/>
      <c r="X357" s="86"/>
      <c r="Y357" s="86"/>
      <c r="Z357" s="86">
        <v>6</v>
      </c>
      <c r="AA357" s="86"/>
      <c r="AB357" s="86">
        <v>6</v>
      </c>
      <c r="AC357" s="86">
        <v>3</v>
      </c>
      <c r="AD357" s="86"/>
      <c r="AE357" s="86"/>
      <c r="AF357" s="86">
        <v>3</v>
      </c>
      <c r="AG357" s="86">
        <v>6</v>
      </c>
      <c r="AH357" s="86"/>
    </row>
    <row r="358" spans="1:34" x14ac:dyDescent="0.2">
      <c r="A358" s="87">
        <v>42536</v>
      </c>
      <c r="B358" s="86">
        <v>167</v>
      </c>
      <c r="C358" s="86" t="s">
        <v>1755</v>
      </c>
      <c r="D358" s="86" t="str">
        <f t="shared" si="57"/>
        <v>2</v>
      </c>
      <c r="E358" s="86" t="s">
        <v>1671</v>
      </c>
      <c r="F358" s="86" t="str">
        <f t="shared" si="58"/>
        <v>FR</v>
      </c>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row>
    <row r="359" spans="1:34" x14ac:dyDescent="0.2">
      <c r="A359" s="87">
        <v>42544</v>
      </c>
      <c r="B359" s="86">
        <v>175</v>
      </c>
      <c r="C359" s="86" t="s">
        <v>1755</v>
      </c>
      <c r="D359" s="86" t="str">
        <f t="shared" si="57"/>
        <v>2</v>
      </c>
      <c r="E359" s="86" t="s">
        <v>1671</v>
      </c>
      <c r="F359" s="86" t="str">
        <f t="shared" si="58"/>
        <v>FR</v>
      </c>
      <c r="G359" s="86"/>
      <c r="H359" s="86"/>
      <c r="I359" s="86">
        <v>11</v>
      </c>
      <c r="J359" s="86">
        <v>11</v>
      </c>
      <c r="K359" s="86">
        <v>3</v>
      </c>
      <c r="L359" s="86">
        <v>3</v>
      </c>
      <c r="M359" s="86"/>
      <c r="N359" s="86"/>
      <c r="O359" s="86"/>
      <c r="P359" s="86"/>
      <c r="Q359" s="86"/>
      <c r="R359" s="86"/>
      <c r="S359" s="86"/>
      <c r="T359" s="86"/>
      <c r="U359" s="86"/>
      <c r="V359" s="86"/>
      <c r="W359" s="86"/>
      <c r="X359" s="86"/>
      <c r="Y359" s="86"/>
      <c r="Z359" s="86"/>
      <c r="AA359" s="86"/>
      <c r="AB359" s="86"/>
      <c r="AC359" s="86"/>
      <c r="AD359" s="86"/>
      <c r="AE359" s="86"/>
      <c r="AF359" s="86"/>
      <c r="AG359" s="86"/>
      <c r="AH359" s="86"/>
    </row>
    <row r="360" spans="1:34" x14ac:dyDescent="0.2">
      <c r="A360" s="87">
        <v>42550</v>
      </c>
      <c r="B360" s="86">
        <v>181</v>
      </c>
      <c r="C360" s="86" t="s">
        <v>1755</v>
      </c>
      <c r="D360" s="86" t="str">
        <f t="shared" si="57"/>
        <v>2</v>
      </c>
      <c r="E360" s="86" t="s">
        <v>1671</v>
      </c>
      <c r="F360" s="86" t="str">
        <f t="shared" si="58"/>
        <v>FR</v>
      </c>
      <c r="G360" s="86"/>
      <c r="H360" s="86"/>
      <c r="I360" s="86">
        <v>14</v>
      </c>
      <c r="J360" s="86">
        <v>14</v>
      </c>
      <c r="K360" s="86">
        <v>6.5</v>
      </c>
      <c r="L360" s="86">
        <v>6.5</v>
      </c>
      <c r="M360" s="86"/>
      <c r="N360" s="86"/>
      <c r="O360" s="86"/>
      <c r="P360" s="86"/>
      <c r="Q360" s="86"/>
      <c r="R360" s="86"/>
      <c r="S360" s="86"/>
      <c r="T360" s="86"/>
      <c r="U360" s="86"/>
      <c r="V360" s="86"/>
      <c r="W360" s="86"/>
      <c r="X360" s="86"/>
      <c r="Y360" s="86"/>
      <c r="Z360" s="86">
        <v>10</v>
      </c>
      <c r="AA360" s="86">
        <v>10</v>
      </c>
      <c r="AB360" s="86">
        <v>10</v>
      </c>
      <c r="AC360" s="86"/>
      <c r="AD360" s="86"/>
      <c r="AE360" s="86"/>
      <c r="AF360" s="86"/>
      <c r="AG360" s="86">
        <v>10</v>
      </c>
      <c r="AH360" s="86">
        <v>10</v>
      </c>
    </row>
    <row r="361" spans="1:34" x14ac:dyDescent="0.2">
      <c r="A361" s="87">
        <v>42558</v>
      </c>
      <c r="B361" s="86">
        <v>189</v>
      </c>
      <c r="C361" s="86" t="s">
        <v>1755</v>
      </c>
      <c r="D361" s="86" t="str">
        <f t="shared" si="57"/>
        <v>2</v>
      </c>
      <c r="E361" s="86" t="s">
        <v>1671</v>
      </c>
      <c r="F361" s="86" t="str">
        <f t="shared" si="58"/>
        <v>FR</v>
      </c>
      <c r="G361" s="86"/>
      <c r="H361" s="86"/>
      <c r="I361" s="86">
        <v>15</v>
      </c>
      <c r="J361" s="86">
        <v>15</v>
      </c>
      <c r="K361" s="86">
        <v>9</v>
      </c>
      <c r="L361" s="86">
        <v>9</v>
      </c>
      <c r="M361" s="86"/>
      <c r="N361" s="86"/>
      <c r="O361" s="86"/>
      <c r="P361" s="86"/>
      <c r="Q361" s="86"/>
      <c r="R361" s="86"/>
      <c r="S361" s="86">
        <v>0.54</v>
      </c>
      <c r="T361" s="86">
        <v>0.6</v>
      </c>
      <c r="U361" s="86">
        <f>AVERAGE(S361:T361)</f>
        <v>0.57000000000000006</v>
      </c>
      <c r="V361" s="86">
        <v>0.62</v>
      </c>
      <c r="W361" s="86">
        <f t="shared" ref="W361:X365" si="63">11.898*(U361^(3.3534))</f>
        <v>1.806444843021042</v>
      </c>
      <c r="X361" s="86">
        <f t="shared" si="63"/>
        <v>2.3948606941358284</v>
      </c>
      <c r="Y361" s="86"/>
      <c r="Z361" s="86">
        <v>10</v>
      </c>
      <c r="AA361" s="86">
        <v>10</v>
      </c>
      <c r="AB361" s="86">
        <v>10</v>
      </c>
      <c r="AC361" s="86"/>
      <c r="AD361" s="86"/>
      <c r="AE361" s="86"/>
      <c r="AF361" s="86"/>
      <c r="AG361" s="86">
        <v>10</v>
      </c>
      <c r="AH361" s="86">
        <v>10</v>
      </c>
    </row>
    <row r="362" spans="1:34" x14ac:dyDescent="0.2">
      <c r="A362" s="87">
        <v>42569</v>
      </c>
      <c r="B362" s="86">
        <v>200</v>
      </c>
      <c r="C362" s="86" t="s">
        <v>1755</v>
      </c>
      <c r="D362" s="86" t="str">
        <f t="shared" si="57"/>
        <v>2</v>
      </c>
      <c r="E362" s="86" t="s">
        <v>1671</v>
      </c>
      <c r="F362" s="86" t="str">
        <f t="shared" si="58"/>
        <v>FR</v>
      </c>
      <c r="G362" s="86"/>
      <c r="H362" s="86"/>
      <c r="I362" s="86">
        <v>15</v>
      </c>
      <c r="J362" s="86">
        <v>15</v>
      </c>
      <c r="K362" s="86">
        <v>11</v>
      </c>
      <c r="L362" s="86">
        <v>11</v>
      </c>
      <c r="M362" s="86"/>
      <c r="N362" s="86"/>
      <c r="O362" s="86"/>
      <c r="P362" s="86"/>
      <c r="Q362" s="86"/>
      <c r="R362" s="86"/>
      <c r="S362" s="86">
        <v>0.48</v>
      </c>
      <c r="T362" s="86">
        <v>0.46</v>
      </c>
      <c r="U362" s="86">
        <f>AVERAGE(S362:T362)</f>
        <v>0.47</v>
      </c>
      <c r="V362" s="86">
        <v>0.53</v>
      </c>
      <c r="W362" s="86">
        <f t="shared" si="63"/>
        <v>0.94599081871535851</v>
      </c>
      <c r="X362" s="86">
        <f t="shared" si="63"/>
        <v>1.4153396250219665</v>
      </c>
      <c r="Y362" s="86"/>
      <c r="Z362" s="86">
        <v>9</v>
      </c>
      <c r="AA362" s="86">
        <v>8</v>
      </c>
      <c r="AB362" s="86">
        <v>8</v>
      </c>
      <c r="AC362" s="86"/>
      <c r="AD362" s="86"/>
      <c r="AE362" s="86"/>
      <c r="AF362" s="86"/>
      <c r="AG362" s="86">
        <v>8</v>
      </c>
      <c r="AH362" s="86">
        <v>8</v>
      </c>
    </row>
    <row r="363" spans="1:34" x14ac:dyDescent="0.2">
      <c r="A363" s="87">
        <v>42576</v>
      </c>
      <c r="B363" s="86">
        <v>207</v>
      </c>
      <c r="C363" s="86" t="s">
        <v>1755</v>
      </c>
      <c r="D363" s="86" t="str">
        <f t="shared" si="57"/>
        <v>2</v>
      </c>
      <c r="E363" s="86" t="s">
        <v>1671</v>
      </c>
      <c r="F363" s="86" t="str">
        <f t="shared" si="58"/>
        <v>FR</v>
      </c>
      <c r="G363" s="86"/>
      <c r="H363" s="86"/>
      <c r="I363" s="86">
        <v>15</v>
      </c>
      <c r="J363" s="86">
        <v>15</v>
      </c>
      <c r="K363" s="86">
        <v>12</v>
      </c>
      <c r="L363" s="86">
        <v>12</v>
      </c>
      <c r="M363" s="86"/>
      <c r="N363" s="86"/>
      <c r="O363" s="86"/>
      <c r="P363" s="86"/>
      <c r="Q363" s="86"/>
      <c r="R363" s="86"/>
      <c r="S363" s="86">
        <v>0.56999999999999995</v>
      </c>
      <c r="T363" s="86">
        <v>0.54</v>
      </c>
      <c r="U363" s="86">
        <f>AVERAGE(S363:T363)</f>
        <v>0.55499999999999994</v>
      </c>
      <c r="V363" s="86">
        <v>0.5</v>
      </c>
      <c r="W363" s="86">
        <f t="shared" si="63"/>
        <v>1.6519087522607567</v>
      </c>
      <c r="X363" s="86">
        <f t="shared" si="63"/>
        <v>1.1641259681057374</v>
      </c>
      <c r="Y363" s="86"/>
      <c r="Z363" s="86">
        <v>7</v>
      </c>
      <c r="AA363" s="86">
        <v>6</v>
      </c>
      <c r="AB363" s="86">
        <v>7</v>
      </c>
      <c r="AC363" s="86"/>
      <c r="AD363" s="86"/>
      <c r="AE363" s="86"/>
      <c r="AF363" s="86">
        <v>4</v>
      </c>
      <c r="AG363" s="86">
        <v>7</v>
      </c>
      <c r="AH363" s="86">
        <v>6</v>
      </c>
    </row>
    <row r="364" spans="1:34" x14ac:dyDescent="0.2">
      <c r="A364" s="87">
        <v>42585</v>
      </c>
      <c r="B364" s="86">
        <v>216</v>
      </c>
      <c r="C364" s="86" t="s">
        <v>1755</v>
      </c>
      <c r="D364" s="86" t="str">
        <f t="shared" si="57"/>
        <v>2</v>
      </c>
      <c r="E364" s="86" t="s">
        <v>1671</v>
      </c>
      <c r="F364" s="86" t="str">
        <f t="shared" si="58"/>
        <v>FR</v>
      </c>
      <c r="G364" s="86"/>
      <c r="H364" s="86"/>
      <c r="I364" s="86">
        <v>15</v>
      </c>
      <c r="J364" s="86">
        <v>14</v>
      </c>
      <c r="K364" s="86">
        <v>13.5</v>
      </c>
      <c r="L364" s="86">
        <v>13.5</v>
      </c>
      <c r="M364" s="86"/>
      <c r="N364" s="86"/>
      <c r="O364" s="86"/>
      <c r="P364" s="86"/>
      <c r="Q364" s="86"/>
      <c r="R364" s="86"/>
      <c r="S364" s="86">
        <v>0.44</v>
      </c>
      <c r="T364" s="86">
        <v>0.44</v>
      </c>
      <c r="U364" s="86">
        <f>AVERAGE(S364:T364)</f>
        <v>0.44</v>
      </c>
      <c r="V364" s="86">
        <v>0.49</v>
      </c>
      <c r="W364" s="86">
        <f t="shared" si="63"/>
        <v>0.75827750060974763</v>
      </c>
      <c r="X364" s="86">
        <f t="shared" si="63"/>
        <v>1.0878712496986978</v>
      </c>
      <c r="Y364" s="86"/>
      <c r="Z364" s="86">
        <v>6</v>
      </c>
      <c r="AA364" s="86">
        <v>4</v>
      </c>
      <c r="AB364" s="86">
        <v>5</v>
      </c>
      <c r="AC364" s="86"/>
      <c r="AD364" s="86"/>
      <c r="AE364" s="86"/>
      <c r="AF364" s="86">
        <v>2</v>
      </c>
      <c r="AG364" s="86">
        <v>6</v>
      </c>
      <c r="AH364" s="86">
        <v>4</v>
      </c>
    </row>
    <row r="365" spans="1:34" x14ac:dyDescent="0.2">
      <c r="A365" s="87">
        <v>42595</v>
      </c>
      <c r="B365" s="86">
        <v>226</v>
      </c>
      <c r="C365" s="86" t="s">
        <v>1755</v>
      </c>
      <c r="D365" s="86" t="str">
        <f t="shared" si="57"/>
        <v>2</v>
      </c>
      <c r="E365" s="86" t="s">
        <v>1671</v>
      </c>
      <c r="F365" s="86" t="str">
        <f t="shared" si="58"/>
        <v>FR</v>
      </c>
      <c r="G365" s="86"/>
      <c r="H365" s="86"/>
      <c r="I365" s="86">
        <v>15</v>
      </c>
      <c r="J365" s="86">
        <v>10</v>
      </c>
      <c r="K365" s="86">
        <v>13.5</v>
      </c>
      <c r="L365" s="86">
        <v>12</v>
      </c>
      <c r="M365" s="86"/>
      <c r="N365" s="86"/>
      <c r="O365" s="86"/>
      <c r="P365" s="86"/>
      <c r="Q365" s="86"/>
      <c r="R365" s="86"/>
      <c r="S365" s="86">
        <v>0.5</v>
      </c>
      <c r="T365" s="86">
        <v>0.53</v>
      </c>
      <c r="U365" s="86">
        <f>AVERAGE(S365:T365)</f>
        <v>0.51500000000000001</v>
      </c>
      <c r="V365" s="86">
        <v>0.55000000000000004</v>
      </c>
      <c r="W365" s="86">
        <f t="shared" si="63"/>
        <v>1.2854296891723416</v>
      </c>
      <c r="X365" s="86">
        <f t="shared" si="63"/>
        <v>1.6025301443006683</v>
      </c>
      <c r="Y365" s="86"/>
      <c r="Z365" s="86">
        <v>6</v>
      </c>
      <c r="AA365" s="86">
        <v>3</v>
      </c>
      <c r="AB365" s="86">
        <v>6</v>
      </c>
      <c r="AC365" s="86"/>
      <c r="AD365" s="86"/>
      <c r="AE365" s="86"/>
      <c r="AF365" s="86">
        <v>1</v>
      </c>
      <c r="AG365" s="86">
        <v>6</v>
      </c>
      <c r="AH365" s="86">
        <v>3</v>
      </c>
    </row>
    <row r="366" spans="1:34" x14ac:dyDescent="0.2">
      <c r="A366" s="87">
        <v>42601</v>
      </c>
      <c r="B366" s="86">
        <v>232</v>
      </c>
      <c r="C366" s="86" t="s">
        <v>1755</v>
      </c>
      <c r="D366" s="86" t="str">
        <f t="shared" si="57"/>
        <v>2</v>
      </c>
      <c r="E366" s="86" t="s">
        <v>1671</v>
      </c>
      <c r="F366" s="86" t="str">
        <f t="shared" si="58"/>
        <v>FR</v>
      </c>
      <c r="G366" s="86"/>
      <c r="H366" s="86"/>
      <c r="I366" s="86">
        <v>15</v>
      </c>
      <c r="J366" s="86">
        <v>7</v>
      </c>
      <c r="K366" s="86">
        <v>13.5</v>
      </c>
      <c r="L366" s="86">
        <v>10</v>
      </c>
      <c r="M366" s="86"/>
      <c r="N366" s="86"/>
      <c r="O366" s="86"/>
      <c r="P366" s="86"/>
      <c r="Q366" s="86"/>
      <c r="R366" s="86"/>
      <c r="S366" s="86"/>
      <c r="T366" s="86"/>
      <c r="U366" s="86"/>
      <c r="V366" s="86"/>
      <c r="W366" s="86"/>
      <c r="X366" s="86"/>
      <c r="Y366" s="86"/>
      <c r="Z366" s="86">
        <v>7</v>
      </c>
      <c r="AA366" s="86">
        <v>4</v>
      </c>
      <c r="AB366" s="86">
        <v>6</v>
      </c>
      <c r="AC366" s="86"/>
      <c r="AD366" s="86"/>
      <c r="AE366" s="86"/>
      <c r="AF366" s="86"/>
      <c r="AG366" s="86">
        <v>7</v>
      </c>
      <c r="AH366" s="86">
        <v>5</v>
      </c>
    </row>
    <row r="367" spans="1:34" x14ac:dyDescent="0.2">
      <c r="A367" s="87">
        <v>42536</v>
      </c>
      <c r="B367" s="86">
        <v>167</v>
      </c>
      <c r="C367" s="86" t="s">
        <v>1744</v>
      </c>
      <c r="D367" s="86" t="str">
        <f t="shared" si="57"/>
        <v>2</v>
      </c>
      <c r="E367" s="86" t="s">
        <v>1671</v>
      </c>
      <c r="F367" s="86" t="str">
        <f t="shared" si="58"/>
        <v>SH</v>
      </c>
      <c r="G367" s="86"/>
      <c r="H367" s="86"/>
      <c r="I367" s="86">
        <v>8</v>
      </c>
      <c r="J367" s="86">
        <v>8</v>
      </c>
      <c r="K367" s="86">
        <v>1.5</v>
      </c>
      <c r="L367" s="86">
        <v>1.5</v>
      </c>
      <c r="M367" s="86"/>
      <c r="N367" s="86"/>
      <c r="O367" s="86"/>
      <c r="P367" s="86"/>
      <c r="Q367" s="86"/>
      <c r="R367" s="86"/>
      <c r="S367" s="86"/>
      <c r="T367" s="86"/>
      <c r="U367" s="86"/>
      <c r="V367" s="86"/>
      <c r="W367" s="86"/>
      <c r="X367" s="86"/>
      <c r="Y367" s="86"/>
      <c r="Z367" s="86"/>
      <c r="AA367" s="86"/>
      <c r="AB367" s="86"/>
      <c r="AC367" s="86"/>
      <c r="AD367" s="86"/>
      <c r="AE367" s="86"/>
      <c r="AF367" s="86"/>
      <c r="AG367" s="86"/>
      <c r="AH367" s="86"/>
    </row>
    <row r="368" spans="1:34" x14ac:dyDescent="0.2">
      <c r="A368" s="87">
        <v>42544</v>
      </c>
      <c r="B368" s="86">
        <v>175</v>
      </c>
      <c r="C368" s="86" t="s">
        <v>1744</v>
      </c>
      <c r="D368" s="86" t="str">
        <f t="shared" si="57"/>
        <v>2</v>
      </c>
      <c r="E368" s="86" t="s">
        <v>1671</v>
      </c>
      <c r="F368" s="86" t="str">
        <f t="shared" si="58"/>
        <v>SH</v>
      </c>
      <c r="G368" s="86"/>
      <c r="H368" s="86"/>
      <c r="I368" s="86">
        <v>8</v>
      </c>
      <c r="J368" s="86">
        <v>8</v>
      </c>
      <c r="K368" s="86">
        <v>2</v>
      </c>
      <c r="L368" s="86">
        <v>2</v>
      </c>
      <c r="M368" s="86"/>
      <c r="N368" s="86"/>
      <c r="O368" s="86"/>
      <c r="P368" s="86"/>
      <c r="Q368" s="86"/>
      <c r="R368" s="86"/>
      <c r="S368" s="86"/>
      <c r="T368" s="86"/>
      <c r="U368" s="86"/>
      <c r="V368" s="86"/>
      <c r="W368" s="86"/>
      <c r="X368" s="86"/>
      <c r="Y368" s="86"/>
      <c r="Z368" s="86"/>
      <c r="AA368" s="86"/>
      <c r="AB368" s="86"/>
      <c r="AC368" s="86"/>
      <c r="AD368" s="86"/>
      <c r="AE368" s="86"/>
      <c r="AF368" s="86"/>
      <c r="AG368" s="86"/>
      <c r="AH368" s="86"/>
    </row>
    <row r="369" spans="1:34" x14ac:dyDescent="0.2">
      <c r="A369" s="87">
        <v>42550</v>
      </c>
      <c r="B369" s="86">
        <v>181</v>
      </c>
      <c r="C369" s="86" t="s">
        <v>1744</v>
      </c>
      <c r="D369" s="86" t="str">
        <f t="shared" si="57"/>
        <v>2</v>
      </c>
      <c r="E369" s="86" t="s">
        <v>1671</v>
      </c>
      <c r="F369" s="86" t="str">
        <f t="shared" si="58"/>
        <v>SH</v>
      </c>
      <c r="G369" s="86"/>
      <c r="H369" s="86"/>
      <c r="I369" s="86">
        <v>9.5</v>
      </c>
      <c r="J369" s="86">
        <v>9.5</v>
      </c>
      <c r="K369" s="86">
        <v>5</v>
      </c>
      <c r="L369" s="86">
        <v>5</v>
      </c>
      <c r="M369" s="86"/>
      <c r="N369" s="86"/>
      <c r="O369" s="86"/>
      <c r="P369" s="86"/>
      <c r="Q369" s="86"/>
      <c r="R369" s="86"/>
      <c r="S369" s="86"/>
      <c r="T369" s="86"/>
      <c r="U369" s="86"/>
      <c r="V369" s="86"/>
      <c r="W369" s="86"/>
      <c r="X369" s="86"/>
      <c r="Y369" s="86"/>
      <c r="Z369" s="86">
        <v>10</v>
      </c>
      <c r="AA369" s="86"/>
      <c r="AB369" s="86">
        <v>10</v>
      </c>
      <c r="AC369" s="86"/>
      <c r="AD369" s="86"/>
      <c r="AE369" s="86"/>
      <c r="AF369" s="86">
        <v>10</v>
      </c>
      <c r="AG369" s="86">
        <v>10</v>
      </c>
      <c r="AH369" s="86">
        <v>10</v>
      </c>
    </row>
    <row r="370" spans="1:34" x14ac:dyDescent="0.2">
      <c r="A370" s="87">
        <v>42558</v>
      </c>
      <c r="B370" s="86">
        <v>189</v>
      </c>
      <c r="C370" s="86" t="s">
        <v>1744</v>
      </c>
      <c r="D370" s="86" t="str">
        <f t="shared" si="57"/>
        <v>2</v>
      </c>
      <c r="E370" s="86" t="s">
        <v>1671</v>
      </c>
      <c r="F370" s="86" t="str">
        <f t="shared" si="58"/>
        <v>SH</v>
      </c>
      <c r="G370" s="86"/>
      <c r="H370" s="86"/>
      <c r="I370" s="86">
        <v>11</v>
      </c>
      <c r="J370" s="86">
        <v>11</v>
      </c>
      <c r="K370" s="86">
        <v>9</v>
      </c>
      <c r="L370" s="86">
        <v>9</v>
      </c>
      <c r="M370" s="86"/>
      <c r="N370" s="86"/>
      <c r="O370" s="86"/>
      <c r="P370" s="86"/>
      <c r="Q370" s="86"/>
      <c r="R370" s="86"/>
      <c r="S370" s="86">
        <v>0.38</v>
      </c>
      <c r="T370" s="86">
        <v>0.49</v>
      </c>
      <c r="U370" s="86">
        <f>AVERAGE(S370:T370)</f>
        <v>0.435</v>
      </c>
      <c r="V370" s="86">
        <v>0.55000000000000004</v>
      </c>
      <c r="W370" s="86">
        <f t="shared" ref="W370:X374" si="64">11.898*(U370^(3.3534))</f>
        <v>0.72976635835254977</v>
      </c>
      <c r="X370" s="86">
        <f t="shared" si="64"/>
        <v>1.6025301443006683</v>
      </c>
      <c r="Y370" s="86"/>
      <c r="Z370" s="86">
        <v>10</v>
      </c>
      <c r="AA370" s="86"/>
      <c r="AB370" s="86">
        <v>10</v>
      </c>
      <c r="AC370" s="86"/>
      <c r="AD370" s="86"/>
      <c r="AE370" s="86"/>
      <c r="AF370" s="86">
        <v>10</v>
      </c>
      <c r="AG370" s="86">
        <v>10</v>
      </c>
      <c r="AH370" s="86">
        <v>10</v>
      </c>
    </row>
    <row r="371" spans="1:34" x14ac:dyDescent="0.2">
      <c r="A371" s="87">
        <v>42569</v>
      </c>
      <c r="B371" s="86">
        <v>200</v>
      </c>
      <c r="C371" s="86" t="s">
        <v>1744</v>
      </c>
      <c r="D371" s="86" t="str">
        <f t="shared" si="57"/>
        <v>2</v>
      </c>
      <c r="E371" s="86" t="s">
        <v>1671</v>
      </c>
      <c r="F371" s="86" t="str">
        <f t="shared" si="58"/>
        <v>SH</v>
      </c>
      <c r="G371" s="86"/>
      <c r="H371" s="86"/>
      <c r="I371" s="86">
        <v>11</v>
      </c>
      <c r="J371" s="86">
        <v>10.5</v>
      </c>
      <c r="K371" s="86">
        <v>10.5</v>
      </c>
      <c r="L371" s="86">
        <v>10.5</v>
      </c>
      <c r="M371" s="86"/>
      <c r="N371" s="86"/>
      <c r="O371" s="86"/>
      <c r="P371" s="86"/>
      <c r="Q371" s="86"/>
      <c r="R371" s="86"/>
      <c r="S371" s="86">
        <v>0.52</v>
      </c>
      <c r="T371" s="86">
        <v>0.56000000000000005</v>
      </c>
      <c r="U371" s="86">
        <f>AVERAGE(S371:T371)</f>
        <v>0.54</v>
      </c>
      <c r="V371" s="86">
        <v>0.62</v>
      </c>
      <c r="W371" s="86">
        <f t="shared" si="64"/>
        <v>1.506895717968777</v>
      </c>
      <c r="X371" s="86">
        <f t="shared" si="64"/>
        <v>2.3948606941358284</v>
      </c>
      <c r="Y371" s="86"/>
      <c r="Z371" s="86">
        <v>9</v>
      </c>
      <c r="AA371" s="86"/>
      <c r="AB371" s="86">
        <v>7</v>
      </c>
      <c r="AC371" s="86">
        <v>8</v>
      </c>
      <c r="AD371" s="86"/>
      <c r="AE371" s="86"/>
      <c r="AF371" s="86">
        <v>7</v>
      </c>
      <c r="AG371" s="86">
        <v>7</v>
      </c>
      <c r="AH371" s="86">
        <v>8</v>
      </c>
    </row>
    <row r="372" spans="1:34" x14ac:dyDescent="0.2">
      <c r="A372" s="87">
        <v>42576</v>
      </c>
      <c r="B372" s="86">
        <v>207</v>
      </c>
      <c r="C372" s="86" t="s">
        <v>1744</v>
      </c>
      <c r="D372" s="86" t="str">
        <f t="shared" si="57"/>
        <v>2</v>
      </c>
      <c r="E372" s="86" t="s">
        <v>1671</v>
      </c>
      <c r="F372" s="86" t="str">
        <f t="shared" si="58"/>
        <v>SH</v>
      </c>
      <c r="G372" s="86"/>
      <c r="H372" s="86"/>
      <c r="I372" s="86">
        <v>11</v>
      </c>
      <c r="J372" s="86">
        <v>10.5</v>
      </c>
      <c r="K372" s="86">
        <v>10.5</v>
      </c>
      <c r="L372" s="86">
        <v>10.5</v>
      </c>
      <c r="M372" s="86"/>
      <c r="N372" s="86"/>
      <c r="O372" s="86"/>
      <c r="P372" s="86"/>
      <c r="Q372" s="86"/>
      <c r="R372" s="86"/>
      <c r="S372" s="86">
        <v>0.51</v>
      </c>
      <c r="T372" s="86">
        <v>0.56000000000000005</v>
      </c>
      <c r="U372" s="86">
        <f>AVERAGE(S372:T372)</f>
        <v>0.53500000000000003</v>
      </c>
      <c r="V372" s="86">
        <v>0.6</v>
      </c>
      <c r="W372" s="86">
        <f t="shared" si="64"/>
        <v>1.4606142629224268</v>
      </c>
      <c r="X372" s="86">
        <f t="shared" si="64"/>
        <v>2.14548937246242</v>
      </c>
      <c r="Y372" s="86"/>
      <c r="Z372" s="86">
        <v>8</v>
      </c>
      <c r="AA372" s="86"/>
      <c r="AB372" s="86">
        <v>6</v>
      </c>
      <c r="AC372" s="86">
        <v>8</v>
      </c>
      <c r="AD372" s="86"/>
      <c r="AE372" s="86"/>
      <c r="AF372" s="86">
        <v>6</v>
      </c>
      <c r="AG372" s="86">
        <v>7</v>
      </c>
      <c r="AH372" s="86">
        <v>7</v>
      </c>
    </row>
    <row r="373" spans="1:34" x14ac:dyDescent="0.2">
      <c r="A373" s="87">
        <v>42585</v>
      </c>
      <c r="B373" s="86">
        <v>216</v>
      </c>
      <c r="C373" s="86" t="s">
        <v>1744</v>
      </c>
      <c r="D373" s="86" t="str">
        <f t="shared" si="57"/>
        <v>2</v>
      </c>
      <c r="E373" s="86" t="s">
        <v>1671</v>
      </c>
      <c r="F373" s="86" t="str">
        <f t="shared" si="58"/>
        <v>SH</v>
      </c>
      <c r="G373" s="86"/>
      <c r="H373" s="86"/>
      <c r="I373" s="86">
        <v>11</v>
      </c>
      <c r="J373" s="86">
        <v>10</v>
      </c>
      <c r="K373" s="86">
        <v>10.5</v>
      </c>
      <c r="L373" s="86">
        <v>10.5</v>
      </c>
      <c r="M373" s="86"/>
      <c r="N373" s="86"/>
      <c r="O373" s="86"/>
      <c r="P373" s="86"/>
      <c r="Q373" s="86"/>
      <c r="R373" s="86"/>
      <c r="S373" s="86">
        <v>0.59</v>
      </c>
      <c r="T373" s="86">
        <v>0.59</v>
      </c>
      <c r="U373" s="86">
        <f>AVERAGE(S373:T373)</f>
        <v>0.59</v>
      </c>
      <c r="V373" s="86">
        <v>0.63</v>
      </c>
      <c r="W373" s="86">
        <f t="shared" si="64"/>
        <v>2.0279119780664363</v>
      </c>
      <c r="X373" s="86">
        <f t="shared" si="64"/>
        <v>2.5268680438807976</v>
      </c>
      <c r="Y373" s="86"/>
      <c r="Z373" s="86">
        <v>7</v>
      </c>
      <c r="AA373" s="86"/>
      <c r="AB373" s="86">
        <v>6</v>
      </c>
      <c r="AC373" s="86">
        <v>7</v>
      </c>
      <c r="AD373" s="86"/>
      <c r="AE373" s="86"/>
      <c r="AF373" s="86">
        <v>5</v>
      </c>
      <c r="AG373" s="86">
        <v>7</v>
      </c>
      <c r="AH373" s="86">
        <v>5</v>
      </c>
    </row>
    <row r="374" spans="1:34" x14ac:dyDescent="0.2">
      <c r="A374" s="87">
        <v>42595</v>
      </c>
      <c r="B374" s="86">
        <v>226</v>
      </c>
      <c r="C374" s="86" t="s">
        <v>1744</v>
      </c>
      <c r="D374" s="86" t="str">
        <f t="shared" si="57"/>
        <v>2</v>
      </c>
      <c r="E374" s="86" t="s">
        <v>1671</v>
      </c>
      <c r="F374" s="86" t="str">
        <f t="shared" si="58"/>
        <v>SH</v>
      </c>
      <c r="G374" s="86"/>
      <c r="H374" s="86"/>
      <c r="I374" s="86">
        <v>11</v>
      </c>
      <c r="J374" s="86">
        <v>4</v>
      </c>
      <c r="K374" s="86">
        <v>10.5</v>
      </c>
      <c r="L374" s="86">
        <v>9</v>
      </c>
      <c r="M374" s="86"/>
      <c r="N374" s="86"/>
      <c r="O374" s="86"/>
      <c r="P374" s="86"/>
      <c r="Q374" s="86"/>
      <c r="R374" s="86"/>
      <c r="S374" s="86">
        <v>0.6</v>
      </c>
      <c r="T374" s="86">
        <v>0.53</v>
      </c>
      <c r="U374" s="86">
        <f>AVERAGE(S374:T374)</f>
        <v>0.56499999999999995</v>
      </c>
      <c r="V374" s="86">
        <v>0.61</v>
      </c>
      <c r="W374" s="86">
        <f t="shared" si="64"/>
        <v>1.753853159694424</v>
      </c>
      <c r="X374" s="86">
        <f t="shared" si="64"/>
        <v>2.2677701437850253</v>
      </c>
      <c r="Y374" s="86"/>
      <c r="Z374" s="86">
        <v>7</v>
      </c>
      <c r="AA374" s="86"/>
      <c r="AB374" s="86">
        <v>6</v>
      </c>
      <c r="AC374" s="86">
        <v>2</v>
      </c>
      <c r="AD374" s="86"/>
      <c r="AE374" s="86"/>
      <c r="AF374" s="86">
        <v>3</v>
      </c>
      <c r="AG374" s="86">
        <v>6</v>
      </c>
      <c r="AH374" s="86">
        <v>5</v>
      </c>
    </row>
    <row r="375" spans="1:34" x14ac:dyDescent="0.2">
      <c r="A375" s="87">
        <v>42601</v>
      </c>
      <c r="B375" s="86">
        <v>232</v>
      </c>
      <c r="C375" s="86" t="s">
        <v>1744</v>
      </c>
      <c r="D375" s="86" t="str">
        <f t="shared" si="57"/>
        <v>2</v>
      </c>
      <c r="E375" s="86" t="s">
        <v>1671</v>
      </c>
      <c r="F375" s="86" t="str">
        <f t="shared" si="58"/>
        <v>SH</v>
      </c>
      <c r="G375" s="86"/>
      <c r="H375" s="86"/>
      <c r="I375" s="86">
        <v>11</v>
      </c>
      <c r="J375" s="86">
        <v>1.5</v>
      </c>
      <c r="K375" s="86">
        <v>10.5</v>
      </c>
      <c r="L375" s="86">
        <v>6.5</v>
      </c>
      <c r="M375" s="86"/>
      <c r="N375" s="86"/>
      <c r="O375" s="86"/>
      <c r="P375" s="86"/>
      <c r="Q375" s="86"/>
      <c r="R375" s="86"/>
      <c r="S375" s="86"/>
      <c r="T375" s="86"/>
      <c r="U375" s="86"/>
      <c r="V375" s="86"/>
      <c r="W375" s="86"/>
      <c r="X375" s="86"/>
      <c r="Y375" s="86"/>
      <c r="Z375" s="86">
        <v>8</v>
      </c>
      <c r="AA375" s="86"/>
      <c r="AB375" s="86">
        <v>7</v>
      </c>
      <c r="AC375" s="86">
        <v>1</v>
      </c>
      <c r="AD375" s="86"/>
      <c r="AE375" s="86"/>
      <c r="AF375" s="86">
        <v>3</v>
      </c>
      <c r="AG375" s="86">
        <v>7</v>
      </c>
      <c r="AH375" s="86">
        <v>6</v>
      </c>
    </row>
    <row r="376" spans="1:34" x14ac:dyDescent="0.2">
      <c r="A376" s="87">
        <v>42536</v>
      </c>
      <c r="B376" s="86">
        <v>167</v>
      </c>
      <c r="C376" s="86" t="s">
        <v>1745</v>
      </c>
      <c r="D376" s="86" t="str">
        <f t="shared" si="57"/>
        <v>3</v>
      </c>
      <c r="E376" s="86" t="s">
        <v>1671</v>
      </c>
      <c r="F376" s="86" t="str">
        <f t="shared" si="58"/>
        <v>CL</v>
      </c>
      <c r="G376" s="86"/>
      <c r="H376" s="86"/>
      <c r="I376" s="86">
        <v>7</v>
      </c>
      <c r="J376" s="86">
        <v>7</v>
      </c>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row>
    <row r="377" spans="1:34" x14ac:dyDescent="0.2">
      <c r="A377" s="87">
        <v>42544</v>
      </c>
      <c r="B377" s="86">
        <v>175</v>
      </c>
      <c r="C377" s="86" t="s">
        <v>1745</v>
      </c>
      <c r="D377" s="86" t="str">
        <f t="shared" si="57"/>
        <v>3</v>
      </c>
      <c r="E377" s="86" t="s">
        <v>1671</v>
      </c>
      <c r="F377" s="86" t="str">
        <f t="shared" si="58"/>
        <v>CL</v>
      </c>
      <c r="G377" s="86"/>
      <c r="H377" s="86"/>
      <c r="I377" s="86">
        <v>9</v>
      </c>
      <c r="J377" s="86">
        <v>9</v>
      </c>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row>
    <row r="378" spans="1:34" x14ac:dyDescent="0.2">
      <c r="A378" s="87">
        <v>42550</v>
      </c>
      <c r="B378" s="86">
        <v>181</v>
      </c>
      <c r="C378" s="86" t="s">
        <v>1745</v>
      </c>
      <c r="D378" s="86" t="str">
        <f t="shared" si="57"/>
        <v>3</v>
      </c>
      <c r="E378" s="86" t="s">
        <v>1671</v>
      </c>
      <c r="F378" s="86" t="str">
        <f t="shared" si="58"/>
        <v>CL</v>
      </c>
      <c r="G378" s="86"/>
      <c r="H378" s="86"/>
      <c r="I378" s="86">
        <v>11.5</v>
      </c>
      <c r="J378" s="86">
        <v>11.5</v>
      </c>
      <c r="K378" s="86"/>
      <c r="L378" s="86"/>
      <c r="M378" s="86"/>
      <c r="N378" s="86"/>
      <c r="O378" s="86"/>
      <c r="P378" s="86"/>
      <c r="Q378" s="86"/>
      <c r="R378" s="86"/>
      <c r="S378" s="86"/>
      <c r="T378" s="86"/>
      <c r="U378" s="86"/>
      <c r="V378" s="86"/>
      <c r="W378" s="86"/>
      <c r="X378" s="86"/>
      <c r="Y378" s="86"/>
      <c r="Z378" s="86">
        <v>10</v>
      </c>
      <c r="AA378" s="86"/>
      <c r="AB378" s="86">
        <v>10</v>
      </c>
      <c r="AC378" s="86">
        <v>10</v>
      </c>
      <c r="AD378" s="86"/>
      <c r="AE378" s="86"/>
      <c r="AF378" s="86">
        <v>10</v>
      </c>
      <c r="AG378" s="86">
        <v>10</v>
      </c>
      <c r="AH378" s="86"/>
    </row>
    <row r="379" spans="1:34" x14ac:dyDescent="0.2">
      <c r="A379" s="87">
        <v>42558</v>
      </c>
      <c r="B379" s="86">
        <v>189</v>
      </c>
      <c r="C379" s="86" t="s">
        <v>1745</v>
      </c>
      <c r="D379" s="86" t="str">
        <f t="shared" si="57"/>
        <v>3</v>
      </c>
      <c r="E379" s="86" t="s">
        <v>1671</v>
      </c>
      <c r="F379" s="86" t="str">
        <f t="shared" si="58"/>
        <v>CL</v>
      </c>
      <c r="G379" s="86"/>
      <c r="H379" s="86"/>
      <c r="I379" s="86">
        <v>14</v>
      </c>
      <c r="J379" s="86">
        <v>14</v>
      </c>
      <c r="K379" s="86"/>
      <c r="L379" s="86"/>
      <c r="M379" s="86"/>
      <c r="N379" s="86"/>
      <c r="O379" s="86"/>
      <c r="P379" s="86"/>
      <c r="Q379" s="86"/>
      <c r="R379" s="86"/>
      <c r="S379" s="86">
        <v>0.51</v>
      </c>
      <c r="T379" s="86">
        <v>0.57999999999999996</v>
      </c>
      <c r="U379" s="86">
        <f>AVERAGE(S379:T379)</f>
        <v>0.54499999999999993</v>
      </c>
      <c r="V379" s="86">
        <v>0.6</v>
      </c>
      <c r="W379" s="86">
        <f t="shared" ref="W379:X383" si="65">11.898*(U379^(3.3534))</f>
        <v>1.5541967459091754</v>
      </c>
      <c r="X379" s="86">
        <f t="shared" si="65"/>
        <v>2.14548937246242</v>
      </c>
      <c r="Y379" s="86"/>
      <c r="Z379" s="86">
        <v>10</v>
      </c>
      <c r="AA379" s="86"/>
      <c r="AB379" s="86">
        <v>10</v>
      </c>
      <c r="AC379" s="86">
        <v>10</v>
      </c>
      <c r="AD379" s="86"/>
      <c r="AE379" s="86"/>
      <c r="AF379" s="86">
        <v>10</v>
      </c>
      <c r="AG379" s="86">
        <v>10</v>
      </c>
      <c r="AH379" s="86"/>
    </row>
    <row r="380" spans="1:34" x14ac:dyDescent="0.2">
      <c r="A380" s="87">
        <v>42569</v>
      </c>
      <c r="B380" s="86">
        <v>200</v>
      </c>
      <c r="C380" s="86" t="s">
        <v>1745</v>
      </c>
      <c r="D380" s="86" t="str">
        <f t="shared" si="57"/>
        <v>3</v>
      </c>
      <c r="E380" s="86" t="s">
        <v>1671</v>
      </c>
      <c r="F380" s="86" t="str">
        <f t="shared" si="58"/>
        <v>CL</v>
      </c>
      <c r="G380" s="86"/>
      <c r="H380" s="86"/>
      <c r="I380" s="86">
        <v>15</v>
      </c>
      <c r="J380" s="86">
        <v>15</v>
      </c>
      <c r="K380" s="86"/>
      <c r="L380" s="86"/>
      <c r="M380" s="86"/>
      <c r="N380" s="86"/>
      <c r="O380" s="86"/>
      <c r="P380" s="86"/>
      <c r="Q380" s="86"/>
      <c r="R380" s="86"/>
      <c r="S380" s="86">
        <v>0.6</v>
      </c>
      <c r="T380" s="86">
        <v>0.6</v>
      </c>
      <c r="U380" s="86">
        <f>AVERAGE(S380:T380)</f>
        <v>0.6</v>
      </c>
      <c r="V380" s="86">
        <v>0.57999999999999996</v>
      </c>
      <c r="W380" s="86">
        <f t="shared" si="65"/>
        <v>2.14548937246242</v>
      </c>
      <c r="X380" s="86">
        <f t="shared" si="65"/>
        <v>1.9149321834042425</v>
      </c>
      <c r="Y380" s="86"/>
      <c r="Z380" s="86">
        <v>9</v>
      </c>
      <c r="AA380" s="86">
        <v>8</v>
      </c>
      <c r="AB380" s="86">
        <v>8</v>
      </c>
      <c r="AC380" s="86">
        <v>8</v>
      </c>
      <c r="AD380" s="86"/>
      <c r="AE380" s="86"/>
      <c r="AF380" s="86">
        <v>8</v>
      </c>
      <c r="AG380" s="86">
        <v>8</v>
      </c>
      <c r="AH380" s="86"/>
    </row>
    <row r="381" spans="1:34" x14ac:dyDescent="0.2">
      <c r="A381" s="87">
        <v>42576</v>
      </c>
      <c r="B381" s="86">
        <v>207</v>
      </c>
      <c r="C381" s="86" t="s">
        <v>1745</v>
      </c>
      <c r="D381" s="86" t="str">
        <f t="shared" si="57"/>
        <v>3</v>
      </c>
      <c r="E381" s="86" t="s">
        <v>1671</v>
      </c>
      <c r="F381" s="86" t="str">
        <f t="shared" si="58"/>
        <v>CL</v>
      </c>
      <c r="G381" s="86"/>
      <c r="H381" s="86"/>
      <c r="I381" s="86">
        <v>15</v>
      </c>
      <c r="J381" s="86">
        <v>15</v>
      </c>
      <c r="K381" s="86"/>
      <c r="L381" s="86"/>
      <c r="M381" s="86"/>
      <c r="N381" s="86"/>
      <c r="O381" s="86"/>
      <c r="P381" s="86"/>
      <c r="Q381" s="86"/>
      <c r="R381" s="86"/>
      <c r="S381" s="86">
        <v>0.6</v>
      </c>
      <c r="T381" s="86">
        <v>0.59</v>
      </c>
      <c r="U381" s="86">
        <f>AVERAGE(S381:T381)</f>
        <v>0.59499999999999997</v>
      </c>
      <c r="V381" s="86">
        <v>0.56000000000000005</v>
      </c>
      <c r="W381" s="86">
        <f t="shared" si="65"/>
        <v>2.0861193789485584</v>
      </c>
      <c r="X381" s="86">
        <f t="shared" si="65"/>
        <v>1.7023454502226976</v>
      </c>
      <c r="Y381" s="86"/>
      <c r="Z381" s="86">
        <v>7</v>
      </c>
      <c r="AA381" s="86">
        <v>6</v>
      </c>
      <c r="AB381" s="86">
        <v>7</v>
      </c>
      <c r="AC381" s="86">
        <v>7</v>
      </c>
      <c r="AD381" s="86"/>
      <c r="AE381" s="86"/>
      <c r="AF381" s="86">
        <v>8</v>
      </c>
      <c r="AG381" s="86">
        <v>7</v>
      </c>
      <c r="AH381" s="86"/>
    </row>
    <row r="382" spans="1:34" x14ac:dyDescent="0.2">
      <c r="A382" s="87">
        <v>42585</v>
      </c>
      <c r="B382" s="86">
        <v>216</v>
      </c>
      <c r="C382" s="86" t="s">
        <v>1745</v>
      </c>
      <c r="D382" s="86" t="str">
        <f t="shared" si="57"/>
        <v>3</v>
      </c>
      <c r="E382" s="86" t="s">
        <v>1671</v>
      </c>
      <c r="F382" s="86" t="str">
        <f t="shared" si="58"/>
        <v>CL</v>
      </c>
      <c r="G382" s="86"/>
      <c r="H382" s="86"/>
      <c r="I382" s="86">
        <v>15</v>
      </c>
      <c r="J382" s="86">
        <v>15</v>
      </c>
      <c r="K382" s="86"/>
      <c r="L382" s="86"/>
      <c r="M382" s="86"/>
      <c r="N382" s="86"/>
      <c r="O382" s="86"/>
      <c r="P382" s="86"/>
      <c r="Q382" s="86"/>
      <c r="R382" s="86"/>
      <c r="S382" s="86">
        <v>0.52</v>
      </c>
      <c r="T382" s="86">
        <v>0.56000000000000005</v>
      </c>
      <c r="U382" s="86">
        <f>AVERAGE(S382:T382)</f>
        <v>0.54</v>
      </c>
      <c r="V382" s="86">
        <v>0.55000000000000004</v>
      </c>
      <c r="W382" s="86">
        <f t="shared" si="65"/>
        <v>1.506895717968777</v>
      </c>
      <c r="X382" s="86">
        <f t="shared" si="65"/>
        <v>1.6025301443006683</v>
      </c>
      <c r="Y382" s="86"/>
      <c r="Z382" s="86">
        <v>6</v>
      </c>
      <c r="AA382" s="86">
        <v>4</v>
      </c>
      <c r="AB382" s="86">
        <v>6</v>
      </c>
      <c r="AC382" s="86">
        <v>6</v>
      </c>
      <c r="AD382" s="86"/>
      <c r="AE382" s="86"/>
      <c r="AF382" s="86">
        <v>5</v>
      </c>
      <c r="AG382" s="86">
        <v>6</v>
      </c>
      <c r="AH382" s="86"/>
    </row>
    <row r="383" spans="1:34" x14ac:dyDescent="0.2">
      <c r="A383" s="87">
        <v>42595</v>
      </c>
      <c r="B383" s="86">
        <v>226</v>
      </c>
      <c r="C383" s="86" t="s">
        <v>1745</v>
      </c>
      <c r="D383" s="86" t="str">
        <f t="shared" si="57"/>
        <v>3</v>
      </c>
      <c r="E383" s="86" t="s">
        <v>1671</v>
      </c>
      <c r="F383" s="86" t="str">
        <f t="shared" si="58"/>
        <v>CL</v>
      </c>
      <c r="G383" s="86"/>
      <c r="H383" s="86"/>
      <c r="I383" s="86">
        <v>15</v>
      </c>
      <c r="J383" s="86">
        <v>13.5</v>
      </c>
      <c r="K383" s="86"/>
      <c r="L383" s="86"/>
      <c r="M383" s="86"/>
      <c r="N383" s="86"/>
      <c r="O383" s="86"/>
      <c r="P383" s="86"/>
      <c r="Q383" s="86"/>
      <c r="R383" s="86"/>
      <c r="S383" s="86">
        <v>0.6</v>
      </c>
      <c r="T383" s="86">
        <v>0.56999999999999995</v>
      </c>
      <c r="U383" s="86">
        <f>AVERAGE(S383:T383)</f>
        <v>0.58499999999999996</v>
      </c>
      <c r="V383" s="86">
        <v>0.57999999999999996</v>
      </c>
      <c r="W383" s="86">
        <f t="shared" si="65"/>
        <v>1.9708539672472314</v>
      </c>
      <c r="X383" s="86">
        <f t="shared" si="65"/>
        <v>1.9149321834042425</v>
      </c>
      <c r="Y383" s="86"/>
      <c r="Z383" s="86">
        <v>6</v>
      </c>
      <c r="AA383" s="86">
        <v>3</v>
      </c>
      <c r="AB383" s="86">
        <v>6</v>
      </c>
      <c r="AC383" s="86">
        <v>2</v>
      </c>
      <c r="AD383" s="86"/>
      <c r="AE383" s="86"/>
      <c r="AF383" s="86">
        <v>4</v>
      </c>
      <c r="AG383" s="86">
        <v>5</v>
      </c>
      <c r="AH383" s="86"/>
    </row>
    <row r="384" spans="1:34" x14ac:dyDescent="0.2">
      <c r="A384" s="87">
        <v>42601</v>
      </c>
      <c r="B384" s="86">
        <v>232</v>
      </c>
      <c r="C384" s="86" t="s">
        <v>1745</v>
      </c>
      <c r="D384" s="86" t="str">
        <f t="shared" si="57"/>
        <v>3</v>
      </c>
      <c r="E384" s="86" t="s">
        <v>1671</v>
      </c>
      <c r="F384" s="86" t="str">
        <f t="shared" si="58"/>
        <v>CL</v>
      </c>
      <c r="G384" s="86"/>
      <c r="H384" s="86"/>
      <c r="I384" s="86">
        <v>15</v>
      </c>
      <c r="J384" s="86">
        <v>9.5</v>
      </c>
      <c r="K384" s="86"/>
      <c r="L384" s="86"/>
      <c r="M384" s="86"/>
      <c r="N384" s="86"/>
      <c r="O384" s="86"/>
      <c r="P384" s="86"/>
      <c r="Q384" s="86"/>
      <c r="R384" s="86"/>
      <c r="S384" s="86"/>
      <c r="T384" s="86"/>
      <c r="U384" s="86"/>
      <c r="V384" s="86"/>
      <c r="W384" s="86"/>
      <c r="X384" s="86"/>
      <c r="Y384" s="86"/>
      <c r="Z384" s="86">
        <v>7</v>
      </c>
      <c r="AA384" s="86">
        <v>3</v>
      </c>
      <c r="AB384" s="86">
        <v>7</v>
      </c>
      <c r="AC384" s="86">
        <v>2</v>
      </c>
      <c r="AD384" s="86"/>
      <c r="AE384" s="86"/>
      <c r="AF384" s="86">
        <v>5</v>
      </c>
      <c r="AG384" s="86">
        <v>5</v>
      </c>
      <c r="AH384" s="86"/>
    </row>
    <row r="385" spans="1:34" x14ac:dyDescent="0.2">
      <c r="A385" s="87">
        <v>42536</v>
      </c>
      <c r="B385" s="86">
        <v>167</v>
      </c>
      <c r="C385" s="86" t="s">
        <v>1746</v>
      </c>
      <c r="D385" s="86" t="str">
        <f t="shared" si="57"/>
        <v>3</v>
      </c>
      <c r="E385" s="86" t="s">
        <v>1671</v>
      </c>
      <c r="F385" s="86" t="str">
        <f t="shared" si="58"/>
        <v>CT</v>
      </c>
      <c r="G385" s="86"/>
      <c r="H385" s="86"/>
      <c r="I385" s="86">
        <v>12</v>
      </c>
      <c r="J385" s="86">
        <v>12</v>
      </c>
      <c r="K385" s="86">
        <v>6.5</v>
      </c>
      <c r="L385" s="86">
        <v>6.5</v>
      </c>
      <c r="M385" s="86"/>
      <c r="N385" s="86"/>
      <c r="O385" s="86"/>
      <c r="P385" s="86"/>
      <c r="Q385" s="86"/>
      <c r="R385" s="86"/>
      <c r="S385" s="86"/>
      <c r="T385" s="86"/>
      <c r="U385" s="86"/>
      <c r="V385" s="86"/>
      <c r="W385" s="86"/>
      <c r="X385" s="86"/>
      <c r="Y385" s="86"/>
      <c r="Z385" s="86"/>
      <c r="AA385" s="86"/>
      <c r="AB385" s="86"/>
      <c r="AC385" s="86"/>
      <c r="AD385" s="86"/>
      <c r="AE385" s="86"/>
      <c r="AF385" s="86"/>
      <c r="AG385" s="86"/>
      <c r="AH385" s="86"/>
    </row>
    <row r="386" spans="1:34" x14ac:dyDescent="0.2">
      <c r="A386" s="87">
        <v>42544</v>
      </c>
      <c r="B386" s="86">
        <v>175</v>
      </c>
      <c r="C386" s="86" t="s">
        <v>1746</v>
      </c>
      <c r="D386" s="86" t="str">
        <f t="shared" si="57"/>
        <v>3</v>
      </c>
      <c r="E386" s="86" t="s">
        <v>1671</v>
      </c>
      <c r="F386" s="86" t="str">
        <f t="shared" si="58"/>
        <v>CT</v>
      </c>
      <c r="G386" s="86"/>
      <c r="H386" s="86"/>
      <c r="I386" s="86">
        <v>12</v>
      </c>
      <c r="J386" s="86">
        <v>12</v>
      </c>
      <c r="K386" s="86">
        <v>7</v>
      </c>
      <c r="L386" s="86">
        <v>7</v>
      </c>
      <c r="M386" s="86"/>
      <c r="N386" s="86"/>
      <c r="O386" s="86"/>
      <c r="P386" s="86"/>
      <c r="Q386" s="86"/>
      <c r="R386" s="86"/>
      <c r="S386" s="86"/>
      <c r="T386" s="86"/>
      <c r="U386" s="86"/>
      <c r="V386" s="86"/>
      <c r="W386" s="86"/>
      <c r="X386" s="86"/>
      <c r="Y386" s="86"/>
      <c r="Z386" s="86"/>
      <c r="AA386" s="86"/>
      <c r="AB386" s="86"/>
      <c r="AC386" s="86"/>
      <c r="AD386" s="86"/>
      <c r="AE386" s="86"/>
      <c r="AF386" s="86"/>
      <c r="AG386" s="86"/>
      <c r="AH386" s="86"/>
    </row>
    <row r="387" spans="1:34" x14ac:dyDescent="0.2">
      <c r="A387" s="87">
        <v>42550</v>
      </c>
      <c r="B387" s="86">
        <v>181</v>
      </c>
      <c r="C387" s="86" t="s">
        <v>1746</v>
      </c>
      <c r="D387" s="86" t="str">
        <f t="shared" si="57"/>
        <v>3</v>
      </c>
      <c r="E387" s="86" t="s">
        <v>1671</v>
      </c>
      <c r="F387" s="86" t="str">
        <f t="shared" si="58"/>
        <v>CT</v>
      </c>
      <c r="G387" s="86"/>
      <c r="H387" s="86"/>
      <c r="I387" s="86">
        <v>12</v>
      </c>
      <c r="J387" s="86">
        <v>12</v>
      </c>
      <c r="K387" s="86">
        <v>11.5</v>
      </c>
      <c r="L387" s="86">
        <v>11.5</v>
      </c>
      <c r="M387" s="86"/>
      <c r="N387" s="86"/>
      <c r="O387" s="86"/>
      <c r="P387" s="86"/>
      <c r="Q387" s="86"/>
      <c r="R387" s="86"/>
      <c r="S387" s="86"/>
      <c r="T387" s="86"/>
      <c r="U387" s="86"/>
      <c r="V387" s="86"/>
      <c r="W387" s="86"/>
      <c r="X387" s="86"/>
      <c r="Y387" s="86"/>
      <c r="Z387" s="86"/>
      <c r="AA387" s="86"/>
      <c r="AB387" s="86">
        <v>10</v>
      </c>
      <c r="AC387" s="86">
        <v>10</v>
      </c>
      <c r="AD387" s="86"/>
      <c r="AE387" s="86"/>
      <c r="AF387" s="86">
        <v>10</v>
      </c>
      <c r="AG387" s="86">
        <v>10</v>
      </c>
      <c r="AH387" s="86"/>
    </row>
    <row r="388" spans="1:34" x14ac:dyDescent="0.2">
      <c r="A388" s="87">
        <v>42558</v>
      </c>
      <c r="B388" s="86">
        <v>189</v>
      </c>
      <c r="C388" s="86" t="s">
        <v>1746</v>
      </c>
      <c r="D388" s="86" t="str">
        <f t="shared" ref="D388:D451" si="66">LEFT(C388,1)</f>
        <v>3</v>
      </c>
      <c r="E388" s="86" t="s">
        <v>1671</v>
      </c>
      <c r="F388" s="86" t="str">
        <f t="shared" ref="F388:F451" si="67">RIGHT(C388,2)</f>
        <v>CT</v>
      </c>
      <c r="G388" s="86"/>
      <c r="H388" s="86"/>
      <c r="I388" s="86">
        <v>12</v>
      </c>
      <c r="J388" s="86">
        <v>12</v>
      </c>
      <c r="K388" s="86">
        <v>11.5</v>
      </c>
      <c r="L388" s="86">
        <v>11.5</v>
      </c>
      <c r="M388" s="86"/>
      <c r="N388" s="86"/>
      <c r="O388" s="86"/>
      <c r="P388" s="86"/>
      <c r="Q388" s="86"/>
      <c r="R388" s="86"/>
      <c r="S388" s="86">
        <v>0.55000000000000004</v>
      </c>
      <c r="T388" s="86">
        <v>0.6</v>
      </c>
      <c r="U388" s="86">
        <f>AVERAGE(S388:T388)</f>
        <v>0.57499999999999996</v>
      </c>
      <c r="V388" s="86">
        <v>0.64</v>
      </c>
      <c r="W388" s="86">
        <f t="shared" ref="W388:X392" si="68">11.898*(U388^(3.3534))</f>
        <v>1.8601335031507611</v>
      </c>
      <c r="X388" s="86">
        <f t="shared" si="68"/>
        <v>2.6638998251829475</v>
      </c>
      <c r="Y388" s="86"/>
      <c r="Z388" s="86"/>
      <c r="AA388" s="86"/>
      <c r="AB388" s="86">
        <v>10</v>
      </c>
      <c r="AC388" s="86">
        <v>10</v>
      </c>
      <c r="AD388" s="86"/>
      <c r="AE388" s="86"/>
      <c r="AF388" s="86">
        <v>10</v>
      </c>
      <c r="AG388" s="86">
        <v>10</v>
      </c>
      <c r="AH388" s="86"/>
    </row>
    <row r="389" spans="1:34" x14ac:dyDescent="0.2">
      <c r="A389" s="87">
        <v>42569</v>
      </c>
      <c r="B389" s="86">
        <v>200</v>
      </c>
      <c r="C389" s="86" t="s">
        <v>1746</v>
      </c>
      <c r="D389" s="86" t="str">
        <f t="shared" si="66"/>
        <v>3</v>
      </c>
      <c r="E389" s="86" t="s">
        <v>1671</v>
      </c>
      <c r="F389" s="86" t="str">
        <f t="shared" si="67"/>
        <v>CT</v>
      </c>
      <c r="G389" s="86"/>
      <c r="H389" s="86"/>
      <c r="I389" s="86">
        <v>12</v>
      </c>
      <c r="J389" s="86">
        <v>12</v>
      </c>
      <c r="K389" s="86">
        <v>11.5</v>
      </c>
      <c r="L389" s="86">
        <v>11.5</v>
      </c>
      <c r="M389" s="86"/>
      <c r="N389" s="86"/>
      <c r="O389" s="86"/>
      <c r="P389" s="86"/>
      <c r="Q389" s="86"/>
      <c r="R389" s="86"/>
      <c r="S389" s="86">
        <v>0.55000000000000004</v>
      </c>
      <c r="T389" s="86">
        <v>0.56000000000000005</v>
      </c>
      <c r="U389" s="86">
        <f>AVERAGE(S389:T389)</f>
        <v>0.55500000000000005</v>
      </c>
      <c r="V389" s="86">
        <v>0.59</v>
      </c>
      <c r="W389" s="86">
        <f t="shared" si="68"/>
        <v>1.6519087522607581</v>
      </c>
      <c r="X389" s="86">
        <f t="shared" si="68"/>
        <v>2.0279119780664363</v>
      </c>
      <c r="Y389" s="86"/>
      <c r="Z389" s="86">
        <v>9</v>
      </c>
      <c r="AA389" s="86"/>
      <c r="AB389" s="86">
        <v>9</v>
      </c>
      <c r="AC389" s="86">
        <v>8</v>
      </c>
      <c r="AD389" s="86"/>
      <c r="AE389" s="86"/>
      <c r="AF389" s="86">
        <v>8</v>
      </c>
      <c r="AG389" s="86">
        <v>7</v>
      </c>
      <c r="AH389" s="86"/>
    </row>
    <row r="390" spans="1:34" x14ac:dyDescent="0.2">
      <c r="A390" s="87">
        <v>42576</v>
      </c>
      <c r="B390" s="86">
        <v>207</v>
      </c>
      <c r="C390" s="86" t="s">
        <v>1746</v>
      </c>
      <c r="D390" s="86" t="str">
        <f t="shared" si="66"/>
        <v>3</v>
      </c>
      <c r="E390" s="86" t="s">
        <v>1671</v>
      </c>
      <c r="F390" s="86" t="str">
        <f t="shared" si="67"/>
        <v>CT</v>
      </c>
      <c r="G390" s="86"/>
      <c r="H390" s="86"/>
      <c r="I390" s="86">
        <v>12</v>
      </c>
      <c r="J390" s="86">
        <v>11.5</v>
      </c>
      <c r="K390" s="86">
        <v>14.5</v>
      </c>
      <c r="L390" s="86">
        <v>14.5</v>
      </c>
      <c r="M390" s="86"/>
      <c r="N390" s="86"/>
      <c r="O390" s="86"/>
      <c r="P390" s="86"/>
      <c r="Q390" s="86"/>
      <c r="R390" s="86"/>
      <c r="S390" s="86">
        <v>0.56999999999999995</v>
      </c>
      <c r="T390" s="86">
        <v>0.56000000000000005</v>
      </c>
      <c r="U390" s="86">
        <f>AVERAGE(S390:T390)</f>
        <v>0.56499999999999995</v>
      </c>
      <c r="V390" s="86">
        <v>0.56999999999999995</v>
      </c>
      <c r="W390" s="86">
        <f t="shared" si="68"/>
        <v>1.753853159694424</v>
      </c>
      <c r="X390" s="86">
        <f t="shared" si="68"/>
        <v>1.8064448430210411</v>
      </c>
      <c r="Y390" s="86"/>
      <c r="Z390" s="86">
        <v>8</v>
      </c>
      <c r="AA390" s="86"/>
      <c r="AB390" s="86">
        <v>7</v>
      </c>
      <c r="AC390" s="86">
        <v>7</v>
      </c>
      <c r="AD390" s="86"/>
      <c r="AE390" s="86"/>
      <c r="AF390" s="86">
        <v>7</v>
      </c>
      <c r="AG390" s="86">
        <v>7</v>
      </c>
      <c r="AH390" s="86"/>
    </row>
    <row r="391" spans="1:34" x14ac:dyDescent="0.2">
      <c r="A391" s="87">
        <v>42585</v>
      </c>
      <c r="B391" s="86">
        <v>216</v>
      </c>
      <c r="C391" s="86" t="s">
        <v>1746</v>
      </c>
      <c r="D391" s="86" t="str">
        <f t="shared" si="66"/>
        <v>3</v>
      </c>
      <c r="E391" s="86" t="s">
        <v>1671</v>
      </c>
      <c r="F391" s="86" t="str">
        <f t="shared" si="67"/>
        <v>CT</v>
      </c>
      <c r="G391" s="86"/>
      <c r="H391" s="86"/>
      <c r="I391" s="86">
        <v>12</v>
      </c>
      <c r="J391" s="86">
        <v>11</v>
      </c>
      <c r="K391" s="86">
        <v>14.5</v>
      </c>
      <c r="L391" s="86">
        <v>14.5</v>
      </c>
      <c r="M391" s="86"/>
      <c r="N391" s="86"/>
      <c r="O391" s="86"/>
      <c r="P391" s="86"/>
      <c r="Q391" s="86"/>
      <c r="R391" s="86"/>
      <c r="S391" s="86">
        <v>0.56999999999999995</v>
      </c>
      <c r="T391" s="86">
        <v>0.55000000000000004</v>
      </c>
      <c r="U391" s="86">
        <f>AVERAGE(S391:T391)</f>
        <v>0.56000000000000005</v>
      </c>
      <c r="V391" s="86">
        <v>0.59</v>
      </c>
      <c r="W391" s="86">
        <f t="shared" si="68"/>
        <v>1.7023454502226976</v>
      </c>
      <c r="X391" s="86">
        <f t="shared" si="68"/>
        <v>2.0279119780664363</v>
      </c>
      <c r="Y391" s="86"/>
      <c r="Z391" s="86">
        <v>7</v>
      </c>
      <c r="AA391" s="86"/>
      <c r="AB391" s="86">
        <v>6</v>
      </c>
      <c r="AC391" s="86">
        <v>6</v>
      </c>
      <c r="AD391" s="86"/>
      <c r="AE391" s="86"/>
      <c r="AF391" s="86">
        <v>5</v>
      </c>
      <c r="AG391" s="86">
        <v>5</v>
      </c>
      <c r="AH391" s="86"/>
    </row>
    <row r="392" spans="1:34" x14ac:dyDescent="0.2">
      <c r="A392" s="87">
        <v>42595</v>
      </c>
      <c r="B392" s="86">
        <v>226</v>
      </c>
      <c r="C392" s="86" t="s">
        <v>1746</v>
      </c>
      <c r="D392" s="86" t="str">
        <f t="shared" si="66"/>
        <v>3</v>
      </c>
      <c r="E392" s="86" t="s">
        <v>1671</v>
      </c>
      <c r="F392" s="86" t="str">
        <f t="shared" si="67"/>
        <v>CT</v>
      </c>
      <c r="G392" s="86"/>
      <c r="H392" s="86"/>
      <c r="I392" s="86">
        <v>12</v>
      </c>
      <c r="J392" s="86">
        <v>10</v>
      </c>
      <c r="K392" s="86">
        <v>14.5</v>
      </c>
      <c r="L392" s="86">
        <v>14</v>
      </c>
      <c r="M392" s="86"/>
      <c r="N392" s="86"/>
      <c r="O392" s="86"/>
      <c r="P392" s="86"/>
      <c r="Q392" s="86"/>
      <c r="R392" s="86"/>
      <c r="S392" s="86">
        <v>0.56000000000000005</v>
      </c>
      <c r="T392" s="86">
        <v>0.55000000000000004</v>
      </c>
      <c r="U392" s="86">
        <f>AVERAGE(S392:T392)</f>
        <v>0.55500000000000005</v>
      </c>
      <c r="V392" s="86">
        <v>0.61</v>
      </c>
      <c r="W392" s="86">
        <f t="shared" si="68"/>
        <v>1.6519087522607581</v>
      </c>
      <c r="X392" s="86">
        <f t="shared" si="68"/>
        <v>2.2677701437850253</v>
      </c>
      <c r="Y392" s="86"/>
      <c r="Z392" s="86">
        <v>7</v>
      </c>
      <c r="AA392" s="86"/>
      <c r="AB392" s="86">
        <v>7</v>
      </c>
      <c r="AC392" s="86">
        <v>3</v>
      </c>
      <c r="AD392" s="86"/>
      <c r="AE392" s="86"/>
      <c r="AF392" s="86">
        <v>4</v>
      </c>
      <c r="AG392" s="86">
        <v>3</v>
      </c>
      <c r="AH392" s="86"/>
    </row>
    <row r="393" spans="1:34" x14ac:dyDescent="0.2">
      <c r="A393" s="87">
        <v>42601</v>
      </c>
      <c r="B393" s="86">
        <v>232</v>
      </c>
      <c r="C393" s="86" t="s">
        <v>1746</v>
      </c>
      <c r="D393" s="86" t="str">
        <f t="shared" si="66"/>
        <v>3</v>
      </c>
      <c r="E393" s="86" t="s">
        <v>1671</v>
      </c>
      <c r="F393" s="86" t="str">
        <f t="shared" si="67"/>
        <v>CT</v>
      </c>
      <c r="G393" s="86"/>
      <c r="H393" s="86"/>
      <c r="I393" s="86">
        <v>12</v>
      </c>
      <c r="J393" s="86">
        <v>9.5</v>
      </c>
      <c r="K393" s="86">
        <v>14.5</v>
      </c>
      <c r="L393" s="86">
        <v>12.5</v>
      </c>
      <c r="M393" s="86"/>
      <c r="N393" s="86"/>
      <c r="O393" s="86"/>
      <c r="P393" s="86"/>
      <c r="Q393" s="86"/>
      <c r="R393" s="86"/>
      <c r="S393" s="86"/>
      <c r="T393" s="86"/>
      <c r="U393" s="86"/>
      <c r="V393" s="86"/>
      <c r="W393" s="86"/>
      <c r="X393" s="86"/>
      <c r="Y393" s="86"/>
      <c r="Z393" s="86">
        <v>8</v>
      </c>
      <c r="AA393" s="86"/>
      <c r="AB393" s="86">
        <v>8</v>
      </c>
      <c r="AC393" s="86">
        <v>4</v>
      </c>
      <c r="AD393" s="86"/>
      <c r="AE393" s="86"/>
      <c r="AF393" s="86">
        <v>4</v>
      </c>
      <c r="AG393" s="86">
        <v>3</v>
      </c>
      <c r="AH393" s="86"/>
    </row>
    <row r="394" spans="1:34" x14ac:dyDescent="0.2">
      <c r="A394" s="87">
        <v>42536</v>
      </c>
      <c r="B394" s="86">
        <v>167</v>
      </c>
      <c r="C394" s="86" t="s">
        <v>1756</v>
      </c>
      <c r="D394" s="86" t="str">
        <f t="shared" si="66"/>
        <v>3</v>
      </c>
      <c r="E394" s="86" t="s">
        <v>1671</v>
      </c>
      <c r="F394" s="86" t="str">
        <f t="shared" si="67"/>
        <v>FR</v>
      </c>
      <c r="G394" s="86">
        <v>7.5</v>
      </c>
      <c r="H394" s="86">
        <v>7.5</v>
      </c>
      <c r="I394" s="86">
        <v>3.5</v>
      </c>
      <c r="J394" s="86">
        <v>3.5</v>
      </c>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row>
    <row r="395" spans="1:34" x14ac:dyDescent="0.2">
      <c r="A395" s="87">
        <v>42544</v>
      </c>
      <c r="B395" s="86">
        <v>175</v>
      </c>
      <c r="C395" s="86" t="s">
        <v>1756</v>
      </c>
      <c r="D395" s="86" t="str">
        <f t="shared" si="66"/>
        <v>3</v>
      </c>
      <c r="E395" s="86" t="s">
        <v>1671</v>
      </c>
      <c r="F395" s="86" t="str">
        <f t="shared" si="67"/>
        <v>FR</v>
      </c>
      <c r="G395" s="86">
        <v>9</v>
      </c>
      <c r="H395" s="86">
        <v>9</v>
      </c>
      <c r="I395" s="86">
        <v>3.5</v>
      </c>
      <c r="J395" s="86">
        <v>3.5</v>
      </c>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row>
    <row r="396" spans="1:34" x14ac:dyDescent="0.2">
      <c r="A396" s="87">
        <v>42550</v>
      </c>
      <c r="B396" s="86">
        <v>181</v>
      </c>
      <c r="C396" s="86" t="s">
        <v>1756</v>
      </c>
      <c r="D396" s="86" t="str">
        <f t="shared" si="66"/>
        <v>3</v>
      </c>
      <c r="E396" s="86" t="s">
        <v>1671</v>
      </c>
      <c r="F396" s="86" t="str">
        <f t="shared" si="67"/>
        <v>FR</v>
      </c>
      <c r="G396" s="86">
        <v>10</v>
      </c>
      <c r="H396" s="86">
        <v>10</v>
      </c>
      <c r="I396" s="86">
        <v>3.5</v>
      </c>
      <c r="J396" s="86">
        <v>3.5</v>
      </c>
      <c r="K396" s="86"/>
      <c r="L396" s="86"/>
      <c r="M396" s="86"/>
      <c r="N396" s="86"/>
      <c r="O396" s="86"/>
      <c r="P396" s="86"/>
      <c r="Q396" s="86"/>
      <c r="R396" s="86"/>
      <c r="S396" s="86"/>
      <c r="T396" s="86"/>
      <c r="U396" s="86"/>
      <c r="V396" s="86"/>
      <c r="W396" s="86"/>
      <c r="X396" s="86"/>
      <c r="Y396" s="86"/>
      <c r="Z396" s="86"/>
      <c r="AA396" s="86"/>
      <c r="AB396" s="86">
        <v>10</v>
      </c>
      <c r="AC396" s="86"/>
      <c r="AD396" s="86"/>
      <c r="AE396" s="86"/>
      <c r="AF396" s="86">
        <v>10</v>
      </c>
      <c r="AG396" s="86">
        <v>10</v>
      </c>
      <c r="AH396" s="86"/>
    </row>
    <row r="397" spans="1:34" x14ac:dyDescent="0.2">
      <c r="A397" s="87">
        <v>42558</v>
      </c>
      <c r="B397" s="86">
        <v>189</v>
      </c>
      <c r="C397" s="86" t="s">
        <v>1756</v>
      </c>
      <c r="D397" s="86" t="str">
        <f t="shared" si="66"/>
        <v>3</v>
      </c>
      <c r="E397" s="86" t="s">
        <v>1671</v>
      </c>
      <c r="F397" s="86" t="str">
        <f t="shared" si="67"/>
        <v>FR</v>
      </c>
      <c r="G397" s="86">
        <v>12</v>
      </c>
      <c r="H397" s="86">
        <v>12</v>
      </c>
      <c r="I397" s="86">
        <v>5</v>
      </c>
      <c r="J397" s="86">
        <v>5</v>
      </c>
      <c r="K397" s="86"/>
      <c r="L397" s="86"/>
      <c r="M397" s="86"/>
      <c r="N397" s="86"/>
      <c r="O397" s="86"/>
      <c r="P397" s="86"/>
      <c r="Q397" s="86"/>
      <c r="R397" s="86"/>
      <c r="S397" s="86">
        <v>0.54</v>
      </c>
      <c r="T397" s="86">
        <v>0.6</v>
      </c>
      <c r="U397" s="86">
        <f>AVERAGE(S397:T397)</f>
        <v>0.57000000000000006</v>
      </c>
      <c r="V397" s="86">
        <v>0.52</v>
      </c>
      <c r="W397" s="86">
        <f t="shared" ref="W397:X401" si="69">11.898*(U397^(3.3534))</f>
        <v>1.806444843021042</v>
      </c>
      <c r="X397" s="86">
        <f t="shared" si="69"/>
        <v>1.3277599882279214</v>
      </c>
      <c r="Y397" s="86"/>
      <c r="Z397" s="86"/>
      <c r="AA397" s="86"/>
      <c r="AB397" s="86">
        <v>10</v>
      </c>
      <c r="AC397" s="86"/>
      <c r="AD397" s="86"/>
      <c r="AE397" s="86"/>
      <c r="AF397" s="86">
        <v>8</v>
      </c>
      <c r="AG397" s="86">
        <v>10</v>
      </c>
      <c r="AH397" s="86"/>
    </row>
    <row r="398" spans="1:34" x14ac:dyDescent="0.2">
      <c r="A398" s="87">
        <v>42569</v>
      </c>
      <c r="B398" s="86">
        <v>200</v>
      </c>
      <c r="C398" s="86" t="s">
        <v>1756</v>
      </c>
      <c r="D398" s="86" t="str">
        <f t="shared" si="66"/>
        <v>3</v>
      </c>
      <c r="E398" s="86" t="s">
        <v>1671</v>
      </c>
      <c r="F398" s="86" t="str">
        <f t="shared" si="67"/>
        <v>FR</v>
      </c>
      <c r="G398" s="86">
        <v>12</v>
      </c>
      <c r="H398" s="86">
        <v>12</v>
      </c>
      <c r="I398" s="86">
        <v>6.5</v>
      </c>
      <c r="J398" s="86">
        <v>6.5</v>
      </c>
      <c r="K398" s="86"/>
      <c r="L398" s="86"/>
      <c r="M398" s="86"/>
      <c r="N398" s="86"/>
      <c r="O398" s="86"/>
      <c r="P398" s="86"/>
      <c r="Q398" s="86"/>
      <c r="R398" s="86"/>
      <c r="S398" s="86">
        <v>0.51</v>
      </c>
      <c r="T398" s="86">
        <v>0.54</v>
      </c>
      <c r="U398" s="86">
        <f>AVERAGE(S398:T398)</f>
        <v>0.52500000000000002</v>
      </c>
      <c r="V398" s="86">
        <v>0.51</v>
      </c>
      <c r="W398" s="86">
        <f t="shared" si="69"/>
        <v>1.3710590905803748</v>
      </c>
      <c r="X398" s="86">
        <f t="shared" si="69"/>
        <v>1.2440556074631184</v>
      </c>
      <c r="Y398" s="86"/>
      <c r="Z398" s="86">
        <v>9</v>
      </c>
      <c r="AA398" s="86"/>
      <c r="AB398" s="86">
        <v>9</v>
      </c>
      <c r="AC398" s="86"/>
      <c r="AD398" s="86"/>
      <c r="AE398" s="86"/>
      <c r="AF398" s="86">
        <v>8</v>
      </c>
      <c r="AG398" s="86">
        <v>7</v>
      </c>
      <c r="AH398" s="86"/>
    </row>
    <row r="399" spans="1:34" x14ac:dyDescent="0.2">
      <c r="A399" s="87">
        <v>42576</v>
      </c>
      <c r="B399" s="86">
        <v>207</v>
      </c>
      <c r="C399" s="86" t="s">
        <v>1756</v>
      </c>
      <c r="D399" s="86" t="str">
        <f t="shared" si="66"/>
        <v>3</v>
      </c>
      <c r="E399" s="86" t="s">
        <v>1671</v>
      </c>
      <c r="F399" s="86" t="str">
        <f t="shared" si="67"/>
        <v>FR</v>
      </c>
      <c r="G399" s="86">
        <v>12</v>
      </c>
      <c r="H399" s="86">
        <v>11.5</v>
      </c>
      <c r="I399" s="86">
        <v>7</v>
      </c>
      <c r="J399" s="86">
        <v>7</v>
      </c>
      <c r="K399" s="86"/>
      <c r="L399" s="86"/>
      <c r="M399" s="86"/>
      <c r="N399" s="86"/>
      <c r="O399" s="86"/>
      <c r="P399" s="86"/>
      <c r="Q399" s="86"/>
      <c r="R399" s="86"/>
      <c r="S399" s="86">
        <v>0.5</v>
      </c>
      <c r="T399" s="86">
        <v>0.51</v>
      </c>
      <c r="U399" s="86">
        <f>AVERAGE(S399:T399)</f>
        <v>0.505</v>
      </c>
      <c r="V399" s="86">
        <v>0.5</v>
      </c>
      <c r="W399" s="86">
        <f t="shared" si="69"/>
        <v>1.2036252002599823</v>
      </c>
      <c r="X399" s="86">
        <f t="shared" si="69"/>
        <v>1.1641259681057374</v>
      </c>
      <c r="Y399" s="86"/>
      <c r="Z399" s="86">
        <v>8</v>
      </c>
      <c r="AA399" s="86"/>
      <c r="AB399" s="86">
        <v>8</v>
      </c>
      <c r="AC399" s="86"/>
      <c r="AD399" s="86"/>
      <c r="AE399" s="86"/>
      <c r="AF399" s="86">
        <v>7</v>
      </c>
      <c r="AG399" s="86">
        <v>7</v>
      </c>
      <c r="AH399" s="86"/>
    </row>
    <row r="400" spans="1:34" x14ac:dyDescent="0.2">
      <c r="A400" s="87">
        <v>42585</v>
      </c>
      <c r="B400" s="86">
        <v>216</v>
      </c>
      <c r="C400" s="86" t="s">
        <v>1756</v>
      </c>
      <c r="D400" s="86" t="str">
        <f t="shared" si="66"/>
        <v>3</v>
      </c>
      <c r="E400" s="86" t="s">
        <v>1671</v>
      </c>
      <c r="F400" s="86" t="str">
        <f t="shared" si="67"/>
        <v>FR</v>
      </c>
      <c r="G400" s="86">
        <v>12</v>
      </c>
      <c r="H400" s="86">
        <v>11.5</v>
      </c>
      <c r="I400" s="86">
        <v>8.5</v>
      </c>
      <c r="J400" s="86">
        <v>8.5</v>
      </c>
      <c r="K400" s="86"/>
      <c r="L400" s="86"/>
      <c r="M400" s="86"/>
      <c r="N400" s="86"/>
      <c r="O400" s="86"/>
      <c r="P400" s="86"/>
      <c r="Q400" s="86"/>
      <c r="R400" s="86"/>
      <c r="S400" s="86">
        <v>0.49</v>
      </c>
      <c r="T400" s="86">
        <v>0.5</v>
      </c>
      <c r="U400" s="86">
        <f>AVERAGE(S400:T400)</f>
        <v>0.495</v>
      </c>
      <c r="V400" s="86">
        <v>0.53</v>
      </c>
      <c r="W400" s="86">
        <f t="shared" si="69"/>
        <v>1.125545455203536</v>
      </c>
      <c r="X400" s="86">
        <f t="shared" si="69"/>
        <v>1.4153396250219665</v>
      </c>
      <c r="Y400" s="86"/>
      <c r="Z400" s="86">
        <v>7</v>
      </c>
      <c r="AA400" s="86"/>
      <c r="AB400" s="86">
        <v>7</v>
      </c>
      <c r="AC400" s="86"/>
      <c r="AD400" s="86"/>
      <c r="AE400" s="86"/>
      <c r="AF400" s="86">
        <v>4</v>
      </c>
      <c r="AG400" s="86">
        <v>7</v>
      </c>
      <c r="AH400" s="86"/>
    </row>
    <row r="401" spans="1:34" x14ac:dyDescent="0.2">
      <c r="A401" s="87">
        <v>42595</v>
      </c>
      <c r="B401" s="86">
        <v>226</v>
      </c>
      <c r="C401" s="86" t="s">
        <v>1756</v>
      </c>
      <c r="D401" s="86" t="str">
        <f t="shared" si="66"/>
        <v>3</v>
      </c>
      <c r="E401" s="86" t="s">
        <v>1671</v>
      </c>
      <c r="F401" s="86" t="str">
        <f t="shared" si="67"/>
        <v>FR</v>
      </c>
      <c r="G401" s="86">
        <v>12</v>
      </c>
      <c r="H401" s="86">
        <v>10.5</v>
      </c>
      <c r="I401" s="86">
        <v>8.5</v>
      </c>
      <c r="J401" s="86">
        <v>8</v>
      </c>
      <c r="K401" s="86"/>
      <c r="L401" s="86"/>
      <c r="M401" s="86"/>
      <c r="N401" s="86"/>
      <c r="O401" s="86"/>
      <c r="P401" s="86"/>
      <c r="Q401" s="86"/>
      <c r="R401" s="86"/>
      <c r="S401" s="86">
        <v>0.56000000000000005</v>
      </c>
      <c r="T401" s="86">
        <v>0.59</v>
      </c>
      <c r="U401" s="86">
        <f>AVERAGE(S401:T401)</f>
        <v>0.57499999999999996</v>
      </c>
      <c r="V401" s="86">
        <v>0.54</v>
      </c>
      <c r="W401" s="86">
        <f t="shared" si="69"/>
        <v>1.8601335031507611</v>
      </c>
      <c r="X401" s="86">
        <f t="shared" si="69"/>
        <v>1.506895717968777</v>
      </c>
      <c r="Y401" s="86"/>
      <c r="Z401" s="86">
        <v>7</v>
      </c>
      <c r="AA401" s="86"/>
      <c r="AB401" s="86">
        <v>7</v>
      </c>
      <c r="AC401" s="86"/>
      <c r="AD401" s="86"/>
      <c r="AE401" s="86"/>
      <c r="AF401" s="86">
        <v>3</v>
      </c>
      <c r="AG401" s="86">
        <v>5</v>
      </c>
      <c r="AH401" s="86"/>
    </row>
    <row r="402" spans="1:34" x14ac:dyDescent="0.2">
      <c r="A402" s="87">
        <v>42601</v>
      </c>
      <c r="B402" s="86">
        <v>232</v>
      </c>
      <c r="C402" s="86" t="s">
        <v>1756</v>
      </c>
      <c r="D402" s="86" t="str">
        <f t="shared" si="66"/>
        <v>3</v>
      </c>
      <c r="E402" s="86" t="s">
        <v>1671</v>
      </c>
      <c r="F402" s="86" t="str">
        <f t="shared" si="67"/>
        <v>FR</v>
      </c>
      <c r="G402" s="86">
        <v>12</v>
      </c>
      <c r="H402" s="86">
        <v>6.5</v>
      </c>
      <c r="I402" s="86">
        <v>9</v>
      </c>
      <c r="J402" s="86">
        <v>7.5</v>
      </c>
      <c r="K402" s="86"/>
      <c r="L402" s="86"/>
      <c r="M402" s="86"/>
      <c r="N402" s="86"/>
      <c r="O402" s="86"/>
      <c r="P402" s="86"/>
      <c r="Q402" s="86"/>
      <c r="R402" s="86"/>
      <c r="S402" s="86"/>
      <c r="T402" s="86"/>
      <c r="U402" s="86"/>
      <c r="V402" s="86"/>
      <c r="W402" s="86"/>
      <c r="X402" s="86"/>
      <c r="Y402" s="86"/>
      <c r="Z402" s="86">
        <v>6</v>
      </c>
      <c r="AA402" s="86"/>
      <c r="AB402" s="86">
        <v>7</v>
      </c>
      <c r="AC402" s="86"/>
      <c r="AD402" s="86"/>
      <c r="AE402" s="86"/>
      <c r="AF402" s="86">
        <v>3</v>
      </c>
      <c r="AG402" s="86">
        <v>3</v>
      </c>
      <c r="AH402" s="86"/>
    </row>
    <row r="403" spans="1:34" x14ac:dyDescent="0.2">
      <c r="A403" s="87">
        <v>42536</v>
      </c>
      <c r="B403" s="86">
        <v>167</v>
      </c>
      <c r="C403" s="86" t="s">
        <v>1747</v>
      </c>
      <c r="D403" s="86" t="str">
        <f t="shared" si="66"/>
        <v>3</v>
      </c>
      <c r="E403" s="86" t="s">
        <v>1671</v>
      </c>
      <c r="F403" s="86" t="str">
        <f t="shared" si="67"/>
        <v>SH</v>
      </c>
      <c r="G403" s="86"/>
      <c r="H403" s="86"/>
      <c r="I403" s="86">
        <v>5.5</v>
      </c>
      <c r="J403" s="86">
        <v>5.5</v>
      </c>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row>
    <row r="404" spans="1:34" x14ac:dyDescent="0.2">
      <c r="A404" s="87">
        <v>42544</v>
      </c>
      <c r="B404" s="86">
        <v>175</v>
      </c>
      <c r="C404" s="86" t="s">
        <v>1747</v>
      </c>
      <c r="D404" s="86" t="str">
        <f t="shared" si="66"/>
        <v>3</v>
      </c>
      <c r="E404" s="86" t="s">
        <v>1671</v>
      </c>
      <c r="F404" s="86" t="str">
        <f t="shared" si="67"/>
        <v>SH</v>
      </c>
      <c r="G404" s="86"/>
      <c r="H404" s="86"/>
      <c r="I404" s="86">
        <v>7.5</v>
      </c>
      <c r="J404" s="86">
        <v>7.5</v>
      </c>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row>
    <row r="405" spans="1:34" x14ac:dyDescent="0.2">
      <c r="A405" s="87">
        <v>42550</v>
      </c>
      <c r="B405" s="86">
        <v>181</v>
      </c>
      <c r="C405" s="86" t="s">
        <v>1747</v>
      </c>
      <c r="D405" s="86" t="str">
        <f t="shared" si="66"/>
        <v>3</v>
      </c>
      <c r="E405" s="86" t="s">
        <v>1671</v>
      </c>
      <c r="F405" s="86" t="str">
        <f t="shared" si="67"/>
        <v>SH</v>
      </c>
      <c r="G405" s="86"/>
      <c r="H405" s="86"/>
      <c r="I405" s="86">
        <v>11.5</v>
      </c>
      <c r="J405" s="86">
        <v>11.5</v>
      </c>
      <c r="K405" s="86"/>
      <c r="L405" s="86"/>
      <c r="M405" s="86"/>
      <c r="N405" s="86"/>
      <c r="O405" s="86"/>
      <c r="P405" s="86"/>
      <c r="Q405" s="86"/>
      <c r="R405" s="86"/>
      <c r="S405" s="86"/>
      <c r="T405" s="86"/>
      <c r="U405" s="86"/>
      <c r="V405" s="86"/>
      <c r="W405" s="86"/>
      <c r="X405" s="86"/>
      <c r="Y405" s="86"/>
      <c r="Z405" s="86">
        <v>10</v>
      </c>
      <c r="AA405" s="86"/>
      <c r="AB405" s="86">
        <v>10</v>
      </c>
      <c r="AC405" s="86"/>
      <c r="AD405" s="86"/>
      <c r="AE405" s="86"/>
      <c r="AF405" s="86">
        <v>10</v>
      </c>
      <c r="AG405" s="86">
        <v>10</v>
      </c>
      <c r="AH405" s="86"/>
    </row>
    <row r="406" spans="1:34" x14ac:dyDescent="0.2">
      <c r="A406" s="87">
        <v>42558</v>
      </c>
      <c r="B406" s="86">
        <v>189</v>
      </c>
      <c r="C406" s="86" t="s">
        <v>1747</v>
      </c>
      <c r="D406" s="86" t="str">
        <f t="shared" si="66"/>
        <v>3</v>
      </c>
      <c r="E406" s="86" t="s">
        <v>1671</v>
      </c>
      <c r="F406" s="86" t="str">
        <f t="shared" si="67"/>
        <v>SH</v>
      </c>
      <c r="G406" s="86"/>
      <c r="H406" s="86"/>
      <c r="I406" s="86">
        <v>12.5</v>
      </c>
      <c r="J406" s="86">
        <v>12.5</v>
      </c>
      <c r="K406" s="86"/>
      <c r="L406" s="86"/>
      <c r="M406" s="86"/>
      <c r="N406" s="86"/>
      <c r="O406" s="86"/>
      <c r="P406" s="86"/>
      <c r="Q406" s="86"/>
      <c r="R406" s="86"/>
      <c r="S406" s="86">
        <v>0.42</v>
      </c>
      <c r="T406" s="86">
        <v>0.52</v>
      </c>
      <c r="U406" s="86">
        <f>AVERAGE(S406:T406)</f>
        <v>0.47</v>
      </c>
      <c r="V406" s="86">
        <v>0.48</v>
      </c>
      <c r="W406" s="86">
        <f t="shared" ref="W406:X410" si="70">11.898*(U406^(3.3534))</f>
        <v>0.94599081871535851</v>
      </c>
      <c r="X406" s="86">
        <f t="shared" si="70"/>
        <v>1.0151923348970988</v>
      </c>
      <c r="Y406" s="86"/>
      <c r="Z406" s="86">
        <v>10</v>
      </c>
      <c r="AA406" s="86"/>
      <c r="AB406" s="86">
        <v>10</v>
      </c>
      <c r="AC406" s="86"/>
      <c r="AD406" s="86"/>
      <c r="AE406" s="86"/>
      <c r="AF406" s="86">
        <v>10</v>
      </c>
      <c r="AG406" s="86">
        <v>10</v>
      </c>
      <c r="AH406" s="86"/>
    </row>
    <row r="407" spans="1:34" x14ac:dyDescent="0.2">
      <c r="A407" s="87">
        <v>42569</v>
      </c>
      <c r="B407" s="86">
        <v>200</v>
      </c>
      <c r="C407" s="86" t="s">
        <v>1747</v>
      </c>
      <c r="D407" s="86" t="str">
        <f t="shared" si="66"/>
        <v>3</v>
      </c>
      <c r="E407" s="86" t="s">
        <v>1671</v>
      </c>
      <c r="F407" s="86" t="str">
        <f t="shared" si="67"/>
        <v>SH</v>
      </c>
      <c r="G407" s="86"/>
      <c r="H407" s="86"/>
      <c r="I407" s="86">
        <v>12.5</v>
      </c>
      <c r="J407" s="86">
        <v>12.5</v>
      </c>
      <c r="K407" s="86">
        <v>4</v>
      </c>
      <c r="L407" s="86">
        <v>4</v>
      </c>
      <c r="M407" s="86"/>
      <c r="N407" s="86"/>
      <c r="O407" s="86"/>
      <c r="P407" s="86"/>
      <c r="Q407" s="86"/>
      <c r="R407" s="86"/>
      <c r="S407" s="86">
        <v>0.6</v>
      </c>
      <c r="T407" s="86">
        <v>0.59</v>
      </c>
      <c r="U407" s="86">
        <f>AVERAGE(S407:T407)</f>
        <v>0.59499999999999997</v>
      </c>
      <c r="V407" s="86">
        <v>0.54</v>
      </c>
      <c r="W407" s="86">
        <f t="shared" si="70"/>
        <v>2.0861193789485584</v>
      </c>
      <c r="X407" s="86">
        <f t="shared" si="70"/>
        <v>1.506895717968777</v>
      </c>
      <c r="Y407" s="86"/>
      <c r="Z407" s="86">
        <v>9</v>
      </c>
      <c r="AA407" s="86"/>
      <c r="AB407" s="86">
        <v>8</v>
      </c>
      <c r="AC407" s="86"/>
      <c r="AD407" s="86"/>
      <c r="AE407" s="86"/>
      <c r="AF407" s="86">
        <v>7</v>
      </c>
      <c r="AG407" s="86">
        <v>8</v>
      </c>
      <c r="AH407" s="86"/>
    </row>
    <row r="408" spans="1:34" x14ac:dyDescent="0.2">
      <c r="A408" s="87">
        <v>42576</v>
      </c>
      <c r="B408" s="86">
        <v>207</v>
      </c>
      <c r="C408" s="86" t="s">
        <v>1747</v>
      </c>
      <c r="D408" s="86" t="str">
        <f t="shared" si="66"/>
        <v>3</v>
      </c>
      <c r="E408" s="86" t="s">
        <v>1671</v>
      </c>
      <c r="F408" s="86" t="str">
        <f t="shared" si="67"/>
        <v>SH</v>
      </c>
      <c r="G408" s="86"/>
      <c r="H408" s="86"/>
      <c r="I408" s="86">
        <v>12.5</v>
      </c>
      <c r="J408" s="86">
        <v>12.5</v>
      </c>
      <c r="K408" s="86">
        <v>4.5</v>
      </c>
      <c r="L408" s="86">
        <v>4.5</v>
      </c>
      <c r="M408" s="86"/>
      <c r="N408" s="86"/>
      <c r="O408" s="86"/>
      <c r="P408" s="86"/>
      <c r="Q408" s="86"/>
      <c r="R408" s="86"/>
      <c r="S408" s="86">
        <v>0.61</v>
      </c>
      <c r="T408" s="86">
        <v>0.59</v>
      </c>
      <c r="U408" s="86">
        <f>AVERAGE(S408:T408)</f>
        <v>0.6</v>
      </c>
      <c r="V408" s="86">
        <v>0.5</v>
      </c>
      <c r="W408" s="86">
        <f t="shared" si="70"/>
        <v>2.14548937246242</v>
      </c>
      <c r="X408" s="86">
        <f t="shared" si="70"/>
        <v>1.1641259681057374</v>
      </c>
      <c r="Y408" s="86"/>
      <c r="Z408" s="86">
        <v>7</v>
      </c>
      <c r="AA408" s="86"/>
      <c r="AB408" s="86">
        <v>6</v>
      </c>
      <c r="AC408" s="86"/>
      <c r="AD408" s="86"/>
      <c r="AE408" s="86"/>
      <c r="AF408" s="86">
        <v>6</v>
      </c>
      <c r="AG408" s="86">
        <v>7</v>
      </c>
      <c r="AH408" s="86"/>
    </row>
    <row r="409" spans="1:34" x14ac:dyDescent="0.2">
      <c r="A409" s="87">
        <v>42585</v>
      </c>
      <c r="B409" s="86">
        <v>216</v>
      </c>
      <c r="C409" s="86" t="s">
        <v>1747</v>
      </c>
      <c r="D409" s="86" t="str">
        <f t="shared" si="66"/>
        <v>3</v>
      </c>
      <c r="E409" s="86" t="s">
        <v>1671</v>
      </c>
      <c r="F409" s="86" t="str">
        <f t="shared" si="67"/>
        <v>SH</v>
      </c>
      <c r="G409" s="86"/>
      <c r="H409" s="86"/>
      <c r="I409" s="86">
        <v>12.5</v>
      </c>
      <c r="J409" s="86">
        <v>12.5</v>
      </c>
      <c r="K409" s="86">
        <v>6</v>
      </c>
      <c r="L409" s="86">
        <v>6</v>
      </c>
      <c r="M409" s="86"/>
      <c r="N409" s="86"/>
      <c r="O409" s="86"/>
      <c r="P409" s="86"/>
      <c r="Q409" s="86"/>
      <c r="R409" s="86"/>
      <c r="S409" s="86">
        <v>0.59</v>
      </c>
      <c r="T409" s="86">
        <v>0.54</v>
      </c>
      <c r="U409" s="86">
        <f>AVERAGE(S409:T409)</f>
        <v>0.56499999999999995</v>
      </c>
      <c r="V409" s="86">
        <v>0.55000000000000004</v>
      </c>
      <c r="W409" s="86">
        <f t="shared" si="70"/>
        <v>1.753853159694424</v>
      </c>
      <c r="X409" s="86">
        <f t="shared" si="70"/>
        <v>1.6025301443006683</v>
      </c>
      <c r="Y409" s="86"/>
      <c r="Z409" s="86">
        <v>6</v>
      </c>
      <c r="AA409" s="86"/>
      <c r="AB409" s="86">
        <v>4</v>
      </c>
      <c r="AC409" s="86"/>
      <c r="AD409" s="86"/>
      <c r="AE409" s="86"/>
      <c r="AF409" s="86">
        <v>6</v>
      </c>
      <c r="AG409" s="86">
        <v>6</v>
      </c>
      <c r="AH409" s="86"/>
    </row>
    <row r="410" spans="1:34" x14ac:dyDescent="0.2">
      <c r="A410" s="87">
        <v>42595</v>
      </c>
      <c r="B410" s="86">
        <v>226</v>
      </c>
      <c r="C410" s="86" t="s">
        <v>1747</v>
      </c>
      <c r="D410" s="86" t="str">
        <f t="shared" si="66"/>
        <v>3</v>
      </c>
      <c r="E410" s="86" t="s">
        <v>1671</v>
      </c>
      <c r="F410" s="86" t="str">
        <f t="shared" si="67"/>
        <v>SH</v>
      </c>
      <c r="G410" s="86"/>
      <c r="H410" s="86"/>
      <c r="I410" s="86">
        <v>12.5</v>
      </c>
      <c r="J410" s="86">
        <v>12</v>
      </c>
      <c r="K410" s="86">
        <v>6</v>
      </c>
      <c r="L410" s="86">
        <v>6</v>
      </c>
      <c r="M410" s="86"/>
      <c r="N410" s="86"/>
      <c r="O410" s="86"/>
      <c r="P410" s="86"/>
      <c r="Q410" s="86"/>
      <c r="R410" s="86"/>
      <c r="S410" s="86">
        <v>0.56999999999999995</v>
      </c>
      <c r="T410" s="86">
        <v>0.6</v>
      </c>
      <c r="U410" s="86">
        <f>AVERAGE(S410:T410)</f>
        <v>0.58499999999999996</v>
      </c>
      <c r="V410" s="86">
        <v>0.56000000000000005</v>
      </c>
      <c r="W410" s="86">
        <f t="shared" si="70"/>
        <v>1.9708539672472314</v>
      </c>
      <c r="X410" s="86">
        <f t="shared" si="70"/>
        <v>1.7023454502226976</v>
      </c>
      <c r="Y410" s="86"/>
      <c r="Z410" s="86">
        <v>6</v>
      </c>
      <c r="AA410" s="86"/>
      <c r="AB410" s="86">
        <v>4</v>
      </c>
      <c r="AC410" s="86"/>
      <c r="AD410" s="86"/>
      <c r="AE410" s="86"/>
      <c r="AF410" s="86">
        <v>4</v>
      </c>
      <c r="AG410" s="86">
        <v>4</v>
      </c>
      <c r="AH410" s="86"/>
    </row>
    <row r="411" spans="1:34" x14ac:dyDescent="0.2">
      <c r="A411" s="87">
        <v>42601</v>
      </c>
      <c r="B411" s="86">
        <v>232</v>
      </c>
      <c r="C411" s="86" t="s">
        <v>1747</v>
      </c>
      <c r="D411" s="86" t="str">
        <f t="shared" si="66"/>
        <v>3</v>
      </c>
      <c r="E411" s="86" t="s">
        <v>1671</v>
      </c>
      <c r="F411" s="86" t="str">
        <f t="shared" si="67"/>
        <v>SH</v>
      </c>
      <c r="G411" s="86"/>
      <c r="H411" s="86"/>
      <c r="I411" s="86">
        <v>12.5</v>
      </c>
      <c r="J411" s="86">
        <v>8.5</v>
      </c>
      <c r="K411" s="86">
        <v>6</v>
      </c>
      <c r="L411" s="86">
        <v>5.5</v>
      </c>
      <c r="M411" s="86"/>
      <c r="N411" s="86"/>
      <c r="O411" s="86"/>
      <c r="P411" s="86"/>
      <c r="Q411" s="86"/>
      <c r="R411" s="86"/>
      <c r="S411" s="86"/>
      <c r="T411" s="86"/>
      <c r="U411" s="86"/>
      <c r="V411" s="86"/>
      <c r="W411" s="86"/>
      <c r="X411" s="86"/>
      <c r="Y411" s="86"/>
      <c r="Z411" s="86">
        <v>6</v>
      </c>
      <c r="AA411" s="86"/>
      <c r="AB411" s="86">
        <v>6</v>
      </c>
      <c r="AC411" s="86"/>
      <c r="AD411" s="86"/>
      <c r="AE411" s="86"/>
      <c r="AF411" s="86">
        <v>3</v>
      </c>
      <c r="AG411" s="86">
        <v>5</v>
      </c>
      <c r="AH411" s="86"/>
    </row>
    <row r="412" spans="1:34" x14ac:dyDescent="0.2">
      <c r="A412" s="87">
        <v>42536</v>
      </c>
      <c r="B412" s="86">
        <v>167</v>
      </c>
      <c r="C412" s="86" t="s">
        <v>1748</v>
      </c>
      <c r="D412" s="86" t="str">
        <f t="shared" si="66"/>
        <v>4</v>
      </c>
      <c r="E412" s="86" t="s">
        <v>1671</v>
      </c>
      <c r="F412" s="86" t="str">
        <f t="shared" si="67"/>
        <v>CL</v>
      </c>
      <c r="G412" s="86"/>
      <c r="H412" s="86"/>
      <c r="I412" s="86"/>
      <c r="J412" s="86"/>
      <c r="K412" s="86">
        <v>8.5</v>
      </c>
      <c r="L412" s="86">
        <v>8.5</v>
      </c>
      <c r="M412" s="86"/>
      <c r="N412" s="86"/>
      <c r="O412" s="86"/>
      <c r="P412" s="86"/>
      <c r="Q412" s="86"/>
      <c r="R412" s="86"/>
      <c r="S412" s="86"/>
      <c r="T412" s="86"/>
      <c r="U412" s="86"/>
      <c r="V412" s="86"/>
      <c r="W412" s="86"/>
      <c r="X412" s="86"/>
      <c r="Y412" s="86"/>
      <c r="Z412" s="86"/>
      <c r="AA412" s="86"/>
      <c r="AB412" s="86"/>
      <c r="AC412" s="86"/>
      <c r="AD412" s="86"/>
      <c r="AE412" s="86"/>
      <c r="AF412" s="86"/>
      <c r="AG412" s="86"/>
      <c r="AH412" s="86"/>
    </row>
    <row r="413" spans="1:34" x14ac:dyDescent="0.2">
      <c r="A413" s="87">
        <v>42544</v>
      </c>
      <c r="B413" s="86">
        <v>175</v>
      </c>
      <c r="C413" s="86" t="s">
        <v>1748</v>
      </c>
      <c r="D413" s="86" t="str">
        <f t="shared" si="66"/>
        <v>4</v>
      </c>
      <c r="E413" s="86" t="s">
        <v>1671</v>
      </c>
      <c r="F413" s="86" t="str">
        <f t="shared" si="67"/>
        <v>CL</v>
      </c>
      <c r="G413" s="86"/>
      <c r="H413" s="86"/>
      <c r="I413" s="86"/>
      <c r="J413" s="86"/>
      <c r="K413" s="86">
        <v>9</v>
      </c>
      <c r="L413" s="86">
        <v>9</v>
      </c>
      <c r="M413" s="86"/>
      <c r="N413" s="86"/>
      <c r="O413" s="86"/>
      <c r="P413" s="86"/>
      <c r="Q413" s="86"/>
      <c r="R413" s="86"/>
      <c r="S413" s="86"/>
      <c r="T413" s="86"/>
      <c r="U413" s="86"/>
      <c r="V413" s="86"/>
      <c r="W413" s="86"/>
      <c r="X413" s="86"/>
      <c r="Y413" s="86"/>
      <c r="Z413" s="86"/>
      <c r="AA413" s="86"/>
      <c r="AB413" s="86"/>
      <c r="AC413" s="86"/>
      <c r="AD413" s="86"/>
      <c r="AE413" s="86"/>
      <c r="AF413" s="86"/>
      <c r="AG413" s="86"/>
      <c r="AH413" s="86"/>
    </row>
    <row r="414" spans="1:34" x14ac:dyDescent="0.2">
      <c r="A414" s="87">
        <v>42550</v>
      </c>
      <c r="B414" s="86">
        <v>181</v>
      </c>
      <c r="C414" s="86" t="s">
        <v>1748</v>
      </c>
      <c r="D414" s="86" t="str">
        <f t="shared" si="66"/>
        <v>4</v>
      </c>
      <c r="E414" s="86" t="s">
        <v>1671</v>
      </c>
      <c r="F414" s="86" t="str">
        <f t="shared" si="67"/>
        <v>CL</v>
      </c>
      <c r="G414" s="86"/>
      <c r="H414" s="86"/>
      <c r="I414" s="86"/>
      <c r="J414" s="86"/>
      <c r="K414" s="86">
        <v>11</v>
      </c>
      <c r="L414" s="86">
        <v>11</v>
      </c>
      <c r="M414" s="86">
        <v>0.5</v>
      </c>
      <c r="N414" s="86">
        <v>0.5</v>
      </c>
      <c r="O414" s="86"/>
      <c r="P414" s="86"/>
      <c r="Q414" s="86"/>
      <c r="R414" s="86"/>
      <c r="S414" s="86"/>
      <c r="T414" s="86"/>
      <c r="U414" s="86"/>
      <c r="V414" s="86"/>
      <c r="W414" s="86"/>
      <c r="X414" s="86"/>
      <c r="Y414" s="86"/>
      <c r="Z414" s="86">
        <v>10</v>
      </c>
      <c r="AA414" s="86"/>
      <c r="AB414" s="86">
        <v>10</v>
      </c>
      <c r="AC414" s="86">
        <v>10</v>
      </c>
      <c r="AD414" s="86"/>
      <c r="AE414" s="86"/>
      <c r="AF414" s="86">
        <v>10</v>
      </c>
      <c r="AG414" s="86">
        <v>10</v>
      </c>
      <c r="AH414" s="86"/>
    </row>
    <row r="415" spans="1:34" x14ac:dyDescent="0.2">
      <c r="A415" s="87">
        <v>42558</v>
      </c>
      <c r="B415" s="86">
        <v>189</v>
      </c>
      <c r="C415" s="86" t="s">
        <v>1748</v>
      </c>
      <c r="D415" s="86" t="str">
        <f t="shared" si="66"/>
        <v>4</v>
      </c>
      <c r="E415" s="86" t="s">
        <v>1671</v>
      </c>
      <c r="F415" s="86" t="str">
        <f t="shared" si="67"/>
        <v>CL</v>
      </c>
      <c r="G415" s="86"/>
      <c r="H415" s="86"/>
      <c r="I415" s="86"/>
      <c r="J415" s="86"/>
      <c r="K415" s="86">
        <v>13</v>
      </c>
      <c r="L415" s="86">
        <v>13</v>
      </c>
      <c r="M415" s="86">
        <v>3.5</v>
      </c>
      <c r="N415" s="86">
        <v>3.5</v>
      </c>
      <c r="O415" s="86"/>
      <c r="P415" s="86"/>
      <c r="Q415" s="86"/>
      <c r="R415" s="86"/>
      <c r="S415" s="86">
        <v>0.43</v>
      </c>
      <c r="T415" s="86">
        <v>0.56000000000000005</v>
      </c>
      <c r="U415" s="86">
        <f>AVERAGE(S415:T415)</f>
        <v>0.495</v>
      </c>
      <c r="V415" s="86">
        <v>0.54</v>
      </c>
      <c r="W415" s="86">
        <f t="shared" ref="W415:X419" si="71">11.898*(U415^(3.3534))</f>
        <v>1.125545455203536</v>
      </c>
      <c r="X415" s="86">
        <f t="shared" si="71"/>
        <v>1.506895717968777</v>
      </c>
      <c r="Y415" s="86"/>
      <c r="Z415" s="86">
        <v>10</v>
      </c>
      <c r="AA415" s="86"/>
      <c r="AB415" s="86">
        <v>10</v>
      </c>
      <c r="AC415" s="86">
        <v>10</v>
      </c>
      <c r="AD415" s="86"/>
      <c r="AE415" s="86"/>
      <c r="AF415" s="86">
        <v>10</v>
      </c>
      <c r="AG415" s="86">
        <v>10</v>
      </c>
      <c r="AH415" s="86"/>
    </row>
    <row r="416" spans="1:34" x14ac:dyDescent="0.2">
      <c r="A416" s="87">
        <v>42569</v>
      </c>
      <c r="B416" s="86">
        <v>200</v>
      </c>
      <c r="C416" s="86" t="s">
        <v>1748</v>
      </c>
      <c r="D416" s="86" t="str">
        <f t="shared" si="66"/>
        <v>4</v>
      </c>
      <c r="E416" s="86" t="s">
        <v>1671</v>
      </c>
      <c r="F416" s="86" t="str">
        <f t="shared" si="67"/>
        <v>CL</v>
      </c>
      <c r="G416" s="86"/>
      <c r="H416" s="86"/>
      <c r="I416" s="86"/>
      <c r="J416" s="86"/>
      <c r="K416" s="86">
        <v>13</v>
      </c>
      <c r="L416" s="86">
        <v>12</v>
      </c>
      <c r="M416" s="86">
        <v>5</v>
      </c>
      <c r="N416" s="86">
        <v>5</v>
      </c>
      <c r="O416" s="86"/>
      <c r="P416" s="86"/>
      <c r="Q416" s="86"/>
      <c r="R416" s="86"/>
      <c r="S416" s="86">
        <v>0.56000000000000005</v>
      </c>
      <c r="T416" s="86">
        <v>0.59</v>
      </c>
      <c r="U416" s="86">
        <f>AVERAGE(S416:T416)</f>
        <v>0.57499999999999996</v>
      </c>
      <c r="V416" s="86">
        <v>0.54</v>
      </c>
      <c r="W416" s="86">
        <f t="shared" si="71"/>
        <v>1.8601335031507611</v>
      </c>
      <c r="X416" s="86">
        <f t="shared" si="71"/>
        <v>1.506895717968777</v>
      </c>
      <c r="Y416" s="86"/>
      <c r="Z416" s="86">
        <v>9</v>
      </c>
      <c r="AA416" s="86"/>
      <c r="AB416" s="86">
        <v>8</v>
      </c>
      <c r="AC416" s="86">
        <v>8</v>
      </c>
      <c r="AD416" s="86"/>
      <c r="AE416" s="86"/>
      <c r="AF416" s="86">
        <v>7</v>
      </c>
      <c r="AG416" s="86">
        <v>7</v>
      </c>
      <c r="AH416" s="86"/>
    </row>
    <row r="417" spans="1:34" x14ac:dyDescent="0.2">
      <c r="A417" s="87">
        <v>42576</v>
      </c>
      <c r="B417" s="86">
        <v>207</v>
      </c>
      <c r="C417" s="86" t="s">
        <v>1748</v>
      </c>
      <c r="D417" s="86" t="str">
        <f t="shared" si="66"/>
        <v>4</v>
      </c>
      <c r="E417" s="86" t="s">
        <v>1671</v>
      </c>
      <c r="F417" s="86" t="str">
        <f t="shared" si="67"/>
        <v>CL</v>
      </c>
      <c r="G417" s="86"/>
      <c r="H417" s="86"/>
      <c r="I417" s="86"/>
      <c r="J417" s="86"/>
      <c r="K417" s="86">
        <v>13</v>
      </c>
      <c r="L417" s="86">
        <v>12</v>
      </c>
      <c r="M417" s="86">
        <v>6</v>
      </c>
      <c r="N417" s="86">
        <v>6</v>
      </c>
      <c r="O417" s="86"/>
      <c r="P417" s="86"/>
      <c r="Q417" s="86"/>
      <c r="R417" s="86"/>
      <c r="S417" s="86">
        <v>0.56000000000000005</v>
      </c>
      <c r="T417" s="86">
        <v>0.56000000000000005</v>
      </c>
      <c r="U417" s="86">
        <f>AVERAGE(S417:T417)</f>
        <v>0.56000000000000005</v>
      </c>
      <c r="V417" s="86">
        <v>0.52</v>
      </c>
      <c r="W417" s="86">
        <f t="shared" si="71"/>
        <v>1.7023454502226976</v>
      </c>
      <c r="X417" s="86">
        <f t="shared" si="71"/>
        <v>1.3277599882279214</v>
      </c>
      <c r="Y417" s="86"/>
      <c r="Z417" s="86">
        <v>7</v>
      </c>
      <c r="AA417" s="86"/>
      <c r="AB417" s="86">
        <v>7</v>
      </c>
      <c r="AC417" s="86">
        <v>8</v>
      </c>
      <c r="AD417" s="86"/>
      <c r="AE417" s="86"/>
      <c r="AF417" s="86">
        <v>7</v>
      </c>
      <c r="AG417" s="86">
        <v>7</v>
      </c>
      <c r="AH417" s="86"/>
    </row>
    <row r="418" spans="1:34" x14ac:dyDescent="0.2">
      <c r="A418" s="87">
        <v>42585</v>
      </c>
      <c r="B418" s="86">
        <v>216</v>
      </c>
      <c r="C418" s="86" t="s">
        <v>1748</v>
      </c>
      <c r="D418" s="86" t="str">
        <f t="shared" si="66"/>
        <v>4</v>
      </c>
      <c r="E418" s="86" t="s">
        <v>1671</v>
      </c>
      <c r="F418" s="86" t="str">
        <f t="shared" si="67"/>
        <v>CL</v>
      </c>
      <c r="G418" s="86"/>
      <c r="H418" s="86"/>
      <c r="I418" s="86"/>
      <c r="J418" s="86"/>
      <c r="K418" s="86">
        <v>13</v>
      </c>
      <c r="L418" s="86">
        <v>12</v>
      </c>
      <c r="M418" s="86">
        <v>7.5</v>
      </c>
      <c r="N418" s="86">
        <v>7.5</v>
      </c>
      <c r="O418" s="86"/>
      <c r="P418" s="86"/>
      <c r="Q418" s="86"/>
      <c r="R418" s="86"/>
      <c r="S418" s="86">
        <v>0.53</v>
      </c>
      <c r="T418" s="86">
        <v>0.54</v>
      </c>
      <c r="U418" s="86">
        <f>AVERAGE(S418:T418)</f>
        <v>0.53500000000000003</v>
      </c>
      <c r="V418" s="86">
        <v>0.53</v>
      </c>
      <c r="W418" s="86">
        <f t="shared" si="71"/>
        <v>1.4606142629224268</v>
      </c>
      <c r="X418" s="86">
        <f t="shared" si="71"/>
        <v>1.4153396250219665</v>
      </c>
      <c r="Y418" s="86"/>
      <c r="Z418" s="86">
        <v>7</v>
      </c>
      <c r="AA418" s="86"/>
      <c r="AB418" s="86">
        <v>7</v>
      </c>
      <c r="AC418" s="86">
        <v>8</v>
      </c>
      <c r="AD418" s="86"/>
      <c r="AE418" s="86"/>
      <c r="AF418" s="86">
        <v>4</v>
      </c>
      <c r="AG418" s="86">
        <v>6</v>
      </c>
      <c r="AH418" s="86"/>
    </row>
    <row r="419" spans="1:34" x14ac:dyDescent="0.2">
      <c r="A419" s="87">
        <v>42595</v>
      </c>
      <c r="B419" s="86">
        <v>226</v>
      </c>
      <c r="C419" s="86" t="s">
        <v>1748</v>
      </c>
      <c r="D419" s="86" t="str">
        <f t="shared" si="66"/>
        <v>4</v>
      </c>
      <c r="E419" s="86" t="s">
        <v>1671</v>
      </c>
      <c r="F419" s="86" t="str">
        <f t="shared" si="67"/>
        <v>CL</v>
      </c>
      <c r="G419" s="86"/>
      <c r="H419" s="86"/>
      <c r="I419" s="86"/>
      <c r="J419" s="86"/>
      <c r="K419" s="86">
        <v>13</v>
      </c>
      <c r="L419" s="86">
        <v>9.5</v>
      </c>
      <c r="M419" s="86">
        <v>7.5</v>
      </c>
      <c r="N419" s="86">
        <v>7</v>
      </c>
      <c r="O419" s="86"/>
      <c r="P419" s="86"/>
      <c r="Q419" s="86"/>
      <c r="R419" s="86"/>
      <c r="S419" s="86">
        <v>0.56999999999999995</v>
      </c>
      <c r="T419" s="86">
        <v>0.56000000000000005</v>
      </c>
      <c r="U419" s="86">
        <f>AVERAGE(S419:T419)</f>
        <v>0.56499999999999995</v>
      </c>
      <c r="V419" s="86">
        <v>0.54</v>
      </c>
      <c r="W419" s="86">
        <f t="shared" si="71"/>
        <v>1.753853159694424</v>
      </c>
      <c r="X419" s="86">
        <f t="shared" si="71"/>
        <v>1.506895717968777</v>
      </c>
      <c r="Y419" s="86"/>
      <c r="Z419" s="86">
        <v>7</v>
      </c>
      <c r="AA419" s="86"/>
      <c r="AB419" s="86">
        <v>6</v>
      </c>
      <c r="AC419" s="86">
        <v>4</v>
      </c>
      <c r="AD419" s="86"/>
      <c r="AE419" s="86"/>
      <c r="AF419" s="86">
        <v>4</v>
      </c>
      <c r="AG419" s="86">
        <v>5</v>
      </c>
      <c r="AH419" s="86"/>
    </row>
    <row r="420" spans="1:34" x14ac:dyDescent="0.2">
      <c r="A420" s="87">
        <v>42601</v>
      </c>
      <c r="B420" s="86">
        <v>232</v>
      </c>
      <c r="C420" s="86" t="s">
        <v>1748</v>
      </c>
      <c r="D420" s="86" t="str">
        <f t="shared" si="66"/>
        <v>4</v>
      </c>
      <c r="E420" s="86" t="s">
        <v>1671</v>
      </c>
      <c r="F420" s="86" t="str">
        <f t="shared" si="67"/>
        <v>CL</v>
      </c>
      <c r="G420" s="86"/>
      <c r="H420" s="86"/>
      <c r="I420" s="86"/>
      <c r="J420" s="86"/>
      <c r="K420" s="86">
        <v>13</v>
      </c>
      <c r="L420" s="86">
        <v>4</v>
      </c>
      <c r="M420" s="86">
        <v>7.5</v>
      </c>
      <c r="N420" s="86">
        <v>6.5</v>
      </c>
      <c r="O420" s="86"/>
      <c r="P420" s="86"/>
      <c r="Q420" s="86"/>
      <c r="R420" s="86"/>
      <c r="S420" s="86"/>
      <c r="T420" s="86"/>
      <c r="U420" s="86"/>
      <c r="V420" s="86"/>
      <c r="W420" s="86"/>
      <c r="X420" s="86"/>
      <c r="Y420" s="86"/>
      <c r="Z420" s="86">
        <v>8</v>
      </c>
      <c r="AA420" s="86"/>
      <c r="AB420" s="86">
        <v>7</v>
      </c>
      <c r="AC420" s="86">
        <v>3</v>
      </c>
      <c r="AD420" s="86"/>
      <c r="AE420" s="86"/>
      <c r="AF420" s="86">
        <v>5</v>
      </c>
      <c r="AG420" s="86">
        <v>6</v>
      </c>
      <c r="AH420" s="86"/>
    </row>
    <row r="421" spans="1:34" x14ac:dyDescent="0.2">
      <c r="A421" s="87">
        <v>42536</v>
      </c>
      <c r="B421" s="86">
        <v>167</v>
      </c>
      <c r="C421" s="86" t="s">
        <v>1749</v>
      </c>
      <c r="D421" s="86" t="str">
        <f t="shared" si="66"/>
        <v>4</v>
      </c>
      <c r="E421" s="86" t="s">
        <v>1671</v>
      </c>
      <c r="F421" s="86" t="str">
        <f t="shared" si="67"/>
        <v>CT</v>
      </c>
      <c r="G421" s="86"/>
      <c r="H421" s="86"/>
      <c r="I421" s="86">
        <v>8.5</v>
      </c>
      <c r="J421" s="86">
        <v>8.5</v>
      </c>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row>
    <row r="422" spans="1:34" x14ac:dyDescent="0.2">
      <c r="A422" s="87">
        <v>42544</v>
      </c>
      <c r="B422" s="86">
        <v>175</v>
      </c>
      <c r="C422" s="86" t="s">
        <v>1749</v>
      </c>
      <c r="D422" s="86" t="str">
        <f t="shared" si="66"/>
        <v>4</v>
      </c>
      <c r="E422" s="86" t="s">
        <v>1671</v>
      </c>
      <c r="F422" s="86" t="str">
        <f t="shared" si="67"/>
        <v>CT</v>
      </c>
      <c r="G422" s="86"/>
      <c r="H422" s="86"/>
      <c r="I422" s="86">
        <v>9.5</v>
      </c>
      <c r="J422" s="86">
        <v>9.5</v>
      </c>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row>
    <row r="423" spans="1:34" x14ac:dyDescent="0.2">
      <c r="A423" s="87">
        <v>42550</v>
      </c>
      <c r="B423" s="86">
        <v>181</v>
      </c>
      <c r="C423" s="86" t="s">
        <v>1749</v>
      </c>
      <c r="D423" s="86" t="str">
        <f t="shared" si="66"/>
        <v>4</v>
      </c>
      <c r="E423" s="86" t="s">
        <v>1671</v>
      </c>
      <c r="F423" s="86" t="str">
        <f t="shared" si="67"/>
        <v>CT</v>
      </c>
      <c r="G423" s="86"/>
      <c r="H423" s="86"/>
      <c r="I423" s="86">
        <v>12</v>
      </c>
      <c r="J423" s="86">
        <v>12</v>
      </c>
      <c r="K423" s="86"/>
      <c r="L423" s="86"/>
      <c r="M423" s="86"/>
      <c r="N423" s="86"/>
      <c r="O423" s="86"/>
      <c r="P423" s="86"/>
      <c r="Q423" s="86"/>
      <c r="R423" s="86"/>
      <c r="S423" s="86"/>
      <c r="T423" s="86"/>
      <c r="U423" s="86"/>
      <c r="V423" s="86"/>
      <c r="W423" s="86"/>
      <c r="X423" s="86"/>
      <c r="Y423" s="86"/>
      <c r="Z423" s="86"/>
      <c r="AA423" s="86"/>
      <c r="AB423" s="86">
        <v>10</v>
      </c>
      <c r="AC423" s="86">
        <v>10</v>
      </c>
      <c r="AD423" s="86"/>
      <c r="AE423" s="86"/>
      <c r="AF423" s="86">
        <v>10</v>
      </c>
      <c r="AG423" s="86">
        <v>10</v>
      </c>
      <c r="AH423" s="86"/>
    </row>
    <row r="424" spans="1:34" x14ac:dyDescent="0.2">
      <c r="A424" s="87">
        <v>42558</v>
      </c>
      <c r="B424" s="86">
        <v>189</v>
      </c>
      <c r="C424" s="86" t="s">
        <v>1749</v>
      </c>
      <c r="D424" s="86" t="str">
        <f t="shared" si="66"/>
        <v>4</v>
      </c>
      <c r="E424" s="86" t="s">
        <v>1671</v>
      </c>
      <c r="F424" s="86" t="str">
        <f t="shared" si="67"/>
        <v>CT</v>
      </c>
      <c r="G424" s="86"/>
      <c r="H424" s="86"/>
      <c r="I424" s="86">
        <v>15.5</v>
      </c>
      <c r="J424" s="86">
        <v>15.5</v>
      </c>
      <c r="K424" s="86"/>
      <c r="L424" s="86"/>
      <c r="M424" s="86"/>
      <c r="N424" s="86"/>
      <c r="O424" s="86"/>
      <c r="P424" s="86"/>
      <c r="Q424" s="86"/>
      <c r="R424" s="86"/>
      <c r="S424" s="86">
        <v>0.49</v>
      </c>
      <c r="T424" s="86">
        <v>0.59</v>
      </c>
      <c r="U424" s="86">
        <f>AVERAGE(S424:T424)</f>
        <v>0.54</v>
      </c>
      <c r="V424" s="86">
        <v>0.52</v>
      </c>
      <c r="W424" s="86">
        <f t="shared" ref="W424:X428" si="72">11.898*(U424^(3.3534))</f>
        <v>1.506895717968777</v>
      </c>
      <c r="X424" s="86">
        <f t="shared" si="72"/>
        <v>1.3277599882279214</v>
      </c>
      <c r="Y424" s="86"/>
      <c r="Z424" s="86"/>
      <c r="AA424" s="86"/>
      <c r="AB424" s="86">
        <v>10</v>
      </c>
      <c r="AC424" s="86">
        <v>10</v>
      </c>
      <c r="AD424" s="86"/>
      <c r="AE424" s="86"/>
      <c r="AF424" s="86">
        <v>8</v>
      </c>
      <c r="AG424" s="86">
        <v>10</v>
      </c>
      <c r="AH424" s="86"/>
    </row>
    <row r="425" spans="1:34" x14ac:dyDescent="0.2">
      <c r="A425" s="87">
        <v>42569</v>
      </c>
      <c r="B425" s="86">
        <v>200</v>
      </c>
      <c r="C425" s="86" t="s">
        <v>1749</v>
      </c>
      <c r="D425" s="86" t="str">
        <f t="shared" si="66"/>
        <v>4</v>
      </c>
      <c r="E425" s="86" t="s">
        <v>1671</v>
      </c>
      <c r="F425" s="86" t="str">
        <f t="shared" si="67"/>
        <v>CT</v>
      </c>
      <c r="G425" s="86"/>
      <c r="H425" s="86"/>
      <c r="I425" s="86">
        <v>15.5</v>
      </c>
      <c r="J425" s="86">
        <v>15.5</v>
      </c>
      <c r="K425" s="86"/>
      <c r="L425" s="86"/>
      <c r="M425" s="86"/>
      <c r="N425" s="86"/>
      <c r="O425" s="86"/>
      <c r="P425" s="86"/>
      <c r="Q425" s="86"/>
      <c r="R425" s="86"/>
      <c r="S425" s="86">
        <v>0.56999999999999995</v>
      </c>
      <c r="T425" s="86">
        <v>0.54</v>
      </c>
      <c r="U425" s="86">
        <f>AVERAGE(S425:T425)</f>
        <v>0.55499999999999994</v>
      </c>
      <c r="V425" s="86">
        <v>0.65</v>
      </c>
      <c r="W425" s="86">
        <f t="shared" si="72"/>
        <v>1.6519087522607567</v>
      </c>
      <c r="X425" s="86">
        <f t="shared" si="72"/>
        <v>2.8060642757045455</v>
      </c>
      <c r="Y425" s="86"/>
      <c r="Z425" s="86"/>
      <c r="AA425" s="86"/>
      <c r="AB425" s="86">
        <v>8</v>
      </c>
      <c r="AC425" s="86">
        <v>8</v>
      </c>
      <c r="AD425" s="86"/>
      <c r="AE425" s="86"/>
      <c r="AF425" s="86">
        <v>7</v>
      </c>
      <c r="AG425" s="86">
        <v>7</v>
      </c>
      <c r="AH425" s="86"/>
    </row>
    <row r="426" spans="1:34" x14ac:dyDescent="0.2">
      <c r="A426" s="87">
        <v>42576</v>
      </c>
      <c r="B426" s="86">
        <v>207</v>
      </c>
      <c r="C426" s="86" t="s">
        <v>1749</v>
      </c>
      <c r="D426" s="86" t="str">
        <f t="shared" si="66"/>
        <v>4</v>
      </c>
      <c r="E426" s="86" t="s">
        <v>1671</v>
      </c>
      <c r="F426" s="86" t="str">
        <f t="shared" si="67"/>
        <v>CT</v>
      </c>
      <c r="G426" s="86"/>
      <c r="H426" s="86"/>
      <c r="I426" s="86">
        <v>15.5</v>
      </c>
      <c r="J426" s="86">
        <v>15.5</v>
      </c>
      <c r="K426" s="86"/>
      <c r="L426" s="86"/>
      <c r="M426" s="86"/>
      <c r="N426" s="86"/>
      <c r="O426" s="86"/>
      <c r="P426" s="86"/>
      <c r="Q426" s="86"/>
      <c r="R426" s="86"/>
      <c r="S426" s="86">
        <v>0.57999999999999996</v>
      </c>
      <c r="T426" s="86">
        <v>0.56000000000000005</v>
      </c>
      <c r="U426" s="86">
        <f>AVERAGE(S426:T426)</f>
        <v>0.57000000000000006</v>
      </c>
      <c r="V426" s="86">
        <v>0.64</v>
      </c>
      <c r="W426" s="86">
        <f t="shared" si="72"/>
        <v>1.806444843021042</v>
      </c>
      <c r="X426" s="86">
        <f t="shared" si="72"/>
        <v>2.6638998251829475</v>
      </c>
      <c r="Y426" s="86"/>
      <c r="Z426" s="86">
        <v>8</v>
      </c>
      <c r="AA426" s="86"/>
      <c r="AB426" s="86">
        <v>8</v>
      </c>
      <c r="AC426" s="86">
        <v>8</v>
      </c>
      <c r="AD426" s="86"/>
      <c r="AE426" s="86"/>
      <c r="AF426" s="86">
        <v>6</v>
      </c>
      <c r="AG426" s="86">
        <v>7</v>
      </c>
      <c r="AH426" s="86"/>
    </row>
    <row r="427" spans="1:34" x14ac:dyDescent="0.2">
      <c r="A427" s="87">
        <v>42585</v>
      </c>
      <c r="B427" s="86">
        <v>216</v>
      </c>
      <c r="C427" s="86" t="s">
        <v>1749</v>
      </c>
      <c r="D427" s="86" t="str">
        <f t="shared" si="66"/>
        <v>4</v>
      </c>
      <c r="E427" s="86" t="s">
        <v>1671</v>
      </c>
      <c r="F427" s="86" t="str">
        <f t="shared" si="67"/>
        <v>CT</v>
      </c>
      <c r="G427" s="86"/>
      <c r="H427" s="86"/>
      <c r="I427" s="86">
        <v>15.5</v>
      </c>
      <c r="J427" s="86">
        <v>13</v>
      </c>
      <c r="K427" s="86"/>
      <c r="L427" s="86"/>
      <c r="M427" s="86"/>
      <c r="N427" s="86"/>
      <c r="O427" s="86"/>
      <c r="P427" s="86"/>
      <c r="Q427" s="86"/>
      <c r="R427" s="86"/>
      <c r="S427" s="86">
        <v>0.56000000000000005</v>
      </c>
      <c r="T427" s="86">
        <v>0.56000000000000005</v>
      </c>
      <c r="U427" s="86">
        <f>AVERAGE(S427:T427)</f>
        <v>0.56000000000000005</v>
      </c>
      <c r="V427" s="86">
        <v>0.64</v>
      </c>
      <c r="W427" s="86">
        <f t="shared" si="72"/>
        <v>1.7023454502226976</v>
      </c>
      <c r="X427" s="86">
        <f t="shared" si="72"/>
        <v>2.6638998251829475</v>
      </c>
      <c r="Y427" s="86"/>
      <c r="Z427" s="86">
        <v>7</v>
      </c>
      <c r="AA427" s="86"/>
      <c r="AB427" s="86">
        <v>8</v>
      </c>
      <c r="AC427" s="86">
        <v>7</v>
      </c>
      <c r="AD427" s="86"/>
      <c r="AE427" s="86"/>
      <c r="AF427" s="86">
        <v>5</v>
      </c>
      <c r="AG427" s="86">
        <v>6</v>
      </c>
      <c r="AH427" s="86"/>
    </row>
    <row r="428" spans="1:34" x14ac:dyDescent="0.2">
      <c r="A428" s="87">
        <v>42595</v>
      </c>
      <c r="B428" s="86">
        <v>226</v>
      </c>
      <c r="C428" s="86" t="s">
        <v>1749</v>
      </c>
      <c r="D428" s="86" t="str">
        <f t="shared" si="66"/>
        <v>4</v>
      </c>
      <c r="E428" s="86" t="s">
        <v>1671</v>
      </c>
      <c r="F428" s="86" t="str">
        <f t="shared" si="67"/>
        <v>CT</v>
      </c>
      <c r="G428" s="86"/>
      <c r="H428" s="86"/>
      <c r="I428" s="86">
        <v>15.5</v>
      </c>
      <c r="J428" s="86">
        <v>9.5</v>
      </c>
      <c r="K428" s="86"/>
      <c r="L428" s="86"/>
      <c r="M428" s="86"/>
      <c r="N428" s="86"/>
      <c r="O428" s="86"/>
      <c r="P428" s="86"/>
      <c r="Q428" s="86"/>
      <c r="R428" s="86"/>
      <c r="S428" s="86">
        <v>0.6</v>
      </c>
      <c r="T428" s="86">
        <v>0.65</v>
      </c>
      <c r="U428" s="86">
        <f>AVERAGE(S428:T428)</f>
        <v>0.625</v>
      </c>
      <c r="V428" s="86">
        <v>0.64</v>
      </c>
      <c r="W428" s="86">
        <f t="shared" si="72"/>
        <v>2.4602430563382347</v>
      </c>
      <c r="X428" s="86">
        <f t="shared" si="72"/>
        <v>2.6638998251829475</v>
      </c>
      <c r="Y428" s="86"/>
      <c r="Z428" s="86">
        <v>6</v>
      </c>
      <c r="AA428" s="86"/>
      <c r="AB428" s="86">
        <v>8</v>
      </c>
      <c r="AC428" s="86">
        <v>5</v>
      </c>
      <c r="AD428" s="86"/>
      <c r="AE428" s="86"/>
      <c r="AF428" s="86">
        <v>4</v>
      </c>
      <c r="AG428" s="86">
        <v>5</v>
      </c>
      <c r="AH428" s="86"/>
    </row>
    <row r="429" spans="1:34" x14ac:dyDescent="0.2">
      <c r="A429" s="87">
        <v>42601</v>
      </c>
      <c r="B429" s="86">
        <v>232</v>
      </c>
      <c r="C429" s="86" t="s">
        <v>1749</v>
      </c>
      <c r="D429" s="86" t="str">
        <f t="shared" si="66"/>
        <v>4</v>
      </c>
      <c r="E429" s="86" t="s">
        <v>1671</v>
      </c>
      <c r="F429" s="86" t="str">
        <f t="shared" si="67"/>
        <v>CT</v>
      </c>
      <c r="G429" s="86"/>
      <c r="H429" s="86"/>
      <c r="I429" s="86">
        <v>15.5</v>
      </c>
      <c r="J429" s="86">
        <v>6</v>
      </c>
      <c r="K429" s="86"/>
      <c r="L429" s="86"/>
      <c r="M429" s="86"/>
      <c r="N429" s="86"/>
      <c r="O429" s="86"/>
      <c r="P429" s="86"/>
      <c r="Q429" s="86"/>
      <c r="R429" s="86"/>
      <c r="S429" s="86"/>
      <c r="T429" s="86"/>
      <c r="U429" s="86"/>
      <c r="V429" s="86"/>
      <c r="W429" s="86"/>
      <c r="X429" s="86"/>
      <c r="Y429" s="86"/>
      <c r="Z429" s="86">
        <v>7</v>
      </c>
      <c r="AA429" s="86"/>
      <c r="AB429" s="86">
        <v>8</v>
      </c>
      <c r="AC429" s="86">
        <v>5</v>
      </c>
      <c r="AD429" s="86"/>
      <c r="AE429" s="86"/>
      <c r="AF429" s="86">
        <v>6</v>
      </c>
      <c r="AG429" s="86">
        <v>7</v>
      </c>
      <c r="AH429" s="86"/>
    </row>
    <row r="430" spans="1:34" x14ac:dyDescent="0.2">
      <c r="A430" s="87">
        <v>42536</v>
      </c>
      <c r="B430" s="86">
        <v>167</v>
      </c>
      <c r="C430" s="86" t="s">
        <v>1757</v>
      </c>
      <c r="D430" s="86" t="str">
        <f t="shared" si="66"/>
        <v>4</v>
      </c>
      <c r="E430" s="86" t="s">
        <v>1671</v>
      </c>
      <c r="F430" s="86" t="str">
        <f t="shared" si="67"/>
        <v>FR</v>
      </c>
      <c r="G430" s="86"/>
      <c r="H430" s="86"/>
      <c r="I430" s="86">
        <v>9</v>
      </c>
      <c r="J430" s="86">
        <v>9</v>
      </c>
      <c r="K430" s="86">
        <v>2</v>
      </c>
      <c r="L430" s="86">
        <v>2</v>
      </c>
      <c r="M430" s="86"/>
      <c r="N430" s="86"/>
      <c r="O430" s="86"/>
      <c r="P430" s="86"/>
      <c r="Q430" s="86"/>
      <c r="R430" s="86"/>
      <c r="S430" s="86"/>
      <c r="T430" s="86"/>
      <c r="U430" s="86"/>
      <c r="V430" s="86"/>
      <c r="W430" s="86"/>
      <c r="X430" s="86"/>
      <c r="Y430" s="86"/>
      <c r="Z430" s="86"/>
      <c r="AA430" s="86"/>
      <c r="AB430" s="86"/>
      <c r="AC430" s="86"/>
      <c r="AD430" s="86"/>
      <c r="AE430" s="86"/>
      <c r="AF430" s="86"/>
      <c r="AG430" s="86"/>
      <c r="AH430" s="86"/>
    </row>
    <row r="431" spans="1:34" x14ac:dyDescent="0.2">
      <c r="A431" s="87">
        <v>42544</v>
      </c>
      <c r="B431" s="86">
        <v>175</v>
      </c>
      <c r="C431" s="86" t="s">
        <v>1757</v>
      </c>
      <c r="D431" s="86" t="str">
        <f t="shared" si="66"/>
        <v>4</v>
      </c>
      <c r="E431" s="86" t="s">
        <v>1671</v>
      </c>
      <c r="F431" s="86" t="str">
        <f t="shared" si="67"/>
        <v>FR</v>
      </c>
      <c r="G431" s="86"/>
      <c r="H431" s="86"/>
      <c r="I431" s="86">
        <v>9</v>
      </c>
      <c r="J431" s="86">
        <v>9</v>
      </c>
      <c r="K431" s="86">
        <v>3</v>
      </c>
      <c r="L431" s="86">
        <v>3</v>
      </c>
      <c r="M431" s="86"/>
      <c r="N431" s="86"/>
      <c r="O431" s="86"/>
      <c r="P431" s="86"/>
      <c r="Q431" s="86"/>
      <c r="R431" s="86"/>
      <c r="S431" s="86"/>
      <c r="T431" s="86"/>
      <c r="U431" s="86"/>
      <c r="V431" s="86"/>
      <c r="W431" s="86"/>
      <c r="X431" s="86"/>
      <c r="Y431" s="86"/>
      <c r="Z431" s="86"/>
      <c r="AA431" s="86"/>
      <c r="AB431" s="86"/>
      <c r="AC431" s="86"/>
      <c r="AD431" s="86"/>
      <c r="AE431" s="86"/>
      <c r="AF431" s="86"/>
      <c r="AG431" s="86"/>
      <c r="AH431" s="86"/>
    </row>
    <row r="432" spans="1:34" x14ac:dyDescent="0.2">
      <c r="A432" s="87">
        <v>42550</v>
      </c>
      <c r="B432" s="86">
        <v>181</v>
      </c>
      <c r="C432" s="86" t="s">
        <v>1757</v>
      </c>
      <c r="D432" s="86" t="str">
        <f t="shared" si="66"/>
        <v>4</v>
      </c>
      <c r="E432" s="86" t="s">
        <v>1671</v>
      </c>
      <c r="F432" s="86" t="str">
        <f t="shared" si="67"/>
        <v>FR</v>
      </c>
      <c r="G432" s="86"/>
      <c r="H432" s="86"/>
      <c r="I432" s="86">
        <v>11</v>
      </c>
      <c r="J432" s="86">
        <v>11</v>
      </c>
      <c r="K432" s="86">
        <v>6.5</v>
      </c>
      <c r="L432" s="86">
        <v>6.5</v>
      </c>
      <c r="M432" s="86"/>
      <c r="N432" s="86"/>
      <c r="O432" s="86"/>
      <c r="P432" s="86"/>
      <c r="Q432" s="86"/>
      <c r="R432" s="86"/>
      <c r="S432" s="86"/>
      <c r="T432" s="86"/>
      <c r="U432" s="86"/>
      <c r="V432" s="86"/>
      <c r="W432" s="86"/>
      <c r="X432" s="86"/>
      <c r="Y432" s="86"/>
      <c r="Z432" s="86">
        <v>10</v>
      </c>
      <c r="AA432" s="86"/>
      <c r="AB432" s="86">
        <v>10</v>
      </c>
      <c r="AC432" s="86">
        <v>10</v>
      </c>
      <c r="AD432" s="86"/>
      <c r="AE432" s="86"/>
      <c r="AF432" s="86">
        <v>10</v>
      </c>
      <c r="AG432" s="86">
        <v>10</v>
      </c>
      <c r="AH432" s="86"/>
    </row>
    <row r="433" spans="1:34" x14ac:dyDescent="0.2">
      <c r="A433" s="87">
        <v>42558</v>
      </c>
      <c r="B433" s="86">
        <v>189</v>
      </c>
      <c r="C433" s="86" t="s">
        <v>1757</v>
      </c>
      <c r="D433" s="86" t="str">
        <f t="shared" si="66"/>
        <v>4</v>
      </c>
      <c r="E433" s="86" t="s">
        <v>1671</v>
      </c>
      <c r="F433" s="86" t="str">
        <f t="shared" si="67"/>
        <v>FR</v>
      </c>
      <c r="G433" s="86"/>
      <c r="H433" s="86"/>
      <c r="I433" s="86">
        <v>14</v>
      </c>
      <c r="J433" s="86">
        <v>14</v>
      </c>
      <c r="K433" s="86">
        <v>6.5</v>
      </c>
      <c r="L433" s="86">
        <v>6.5</v>
      </c>
      <c r="M433" s="86"/>
      <c r="N433" s="86"/>
      <c r="O433" s="86"/>
      <c r="P433" s="86"/>
      <c r="Q433" s="86"/>
      <c r="R433" s="86"/>
      <c r="S433" s="86">
        <v>0.47</v>
      </c>
      <c r="T433" s="86">
        <v>0.57999999999999996</v>
      </c>
      <c r="U433" s="86">
        <f>AVERAGE(S433:T433)</f>
        <v>0.52499999999999991</v>
      </c>
      <c r="V433" s="86">
        <v>0.59</v>
      </c>
      <c r="W433" s="86">
        <f t="shared" ref="W433:X437" si="73">11.898*(U433^(3.3534))</f>
        <v>1.3710590905803735</v>
      </c>
      <c r="X433" s="86">
        <f t="shared" si="73"/>
        <v>2.0279119780664363</v>
      </c>
      <c r="Y433" s="86"/>
      <c r="Z433" s="86">
        <v>10</v>
      </c>
      <c r="AA433" s="86"/>
      <c r="AB433" s="86">
        <v>10</v>
      </c>
      <c r="AC433" s="86">
        <v>10</v>
      </c>
      <c r="AD433" s="86"/>
      <c r="AE433" s="86"/>
      <c r="AF433" s="86">
        <v>10</v>
      </c>
      <c r="AG433" s="86">
        <v>10</v>
      </c>
      <c r="AH433" s="86"/>
    </row>
    <row r="434" spans="1:34" x14ac:dyDescent="0.2">
      <c r="A434" s="87">
        <v>42569</v>
      </c>
      <c r="B434" s="86">
        <v>200</v>
      </c>
      <c r="C434" s="86" t="s">
        <v>1757</v>
      </c>
      <c r="D434" s="86" t="str">
        <f t="shared" si="66"/>
        <v>4</v>
      </c>
      <c r="E434" s="86" t="s">
        <v>1671</v>
      </c>
      <c r="F434" s="86" t="str">
        <f t="shared" si="67"/>
        <v>FR</v>
      </c>
      <c r="G434" s="86"/>
      <c r="H434" s="86"/>
      <c r="I434" s="86">
        <v>14</v>
      </c>
      <c r="J434" s="86">
        <v>14</v>
      </c>
      <c r="K434" s="86">
        <v>9</v>
      </c>
      <c r="L434" s="86">
        <v>9</v>
      </c>
      <c r="M434" s="86"/>
      <c r="N434" s="86"/>
      <c r="O434" s="86"/>
      <c r="P434" s="86"/>
      <c r="Q434" s="86"/>
      <c r="R434" s="86"/>
      <c r="S434" s="86">
        <v>0.57999999999999996</v>
      </c>
      <c r="T434" s="86">
        <v>0.57999999999999996</v>
      </c>
      <c r="U434" s="86">
        <f>AVERAGE(S434:T434)</f>
        <v>0.57999999999999996</v>
      </c>
      <c r="V434" s="86">
        <v>0.57999999999999996</v>
      </c>
      <c r="W434" s="86">
        <f t="shared" si="73"/>
        <v>1.9149321834042425</v>
      </c>
      <c r="X434" s="86">
        <f t="shared" si="73"/>
        <v>1.9149321834042425</v>
      </c>
      <c r="Y434" s="86"/>
      <c r="Z434" s="86">
        <v>9</v>
      </c>
      <c r="AA434" s="86"/>
      <c r="AB434" s="86">
        <v>8</v>
      </c>
      <c r="AC434" s="86">
        <v>8</v>
      </c>
      <c r="AD434" s="86"/>
      <c r="AE434" s="86"/>
      <c r="AF434" s="86">
        <v>8</v>
      </c>
      <c r="AG434" s="86">
        <v>7</v>
      </c>
      <c r="AH434" s="86"/>
    </row>
    <row r="435" spans="1:34" x14ac:dyDescent="0.2">
      <c r="A435" s="87">
        <v>42576</v>
      </c>
      <c r="B435" s="86">
        <v>207</v>
      </c>
      <c r="C435" s="86" t="s">
        <v>1757</v>
      </c>
      <c r="D435" s="86" t="str">
        <f t="shared" si="66"/>
        <v>4</v>
      </c>
      <c r="E435" s="86" t="s">
        <v>1671</v>
      </c>
      <c r="F435" s="86" t="str">
        <f t="shared" si="67"/>
        <v>FR</v>
      </c>
      <c r="G435" s="86"/>
      <c r="H435" s="86"/>
      <c r="I435" s="86">
        <v>14</v>
      </c>
      <c r="J435" s="86">
        <v>13.5</v>
      </c>
      <c r="K435" s="86">
        <v>9.5</v>
      </c>
      <c r="L435" s="86">
        <v>9.5</v>
      </c>
      <c r="M435" s="86"/>
      <c r="N435" s="86"/>
      <c r="O435" s="86"/>
      <c r="P435" s="86"/>
      <c r="Q435" s="86"/>
      <c r="R435" s="86"/>
      <c r="S435" s="86">
        <v>0.57999999999999996</v>
      </c>
      <c r="T435" s="86">
        <v>0.57999999999999996</v>
      </c>
      <c r="U435" s="86">
        <f>AVERAGE(S435:T435)</f>
        <v>0.57999999999999996</v>
      </c>
      <c r="V435" s="86">
        <v>0.57999999999999996</v>
      </c>
      <c r="W435" s="86">
        <f t="shared" si="73"/>
        <v>1.9149321834042425</v>
      </c>
      <c r="X435" s="86">
        <f t="shared" si="73"/>
        <v>1.9149321834042425</v>
      </c>
      <c r="Y435" s="86"/>
      <c r="Z435" s="86">
        <v>8</v>
      </c>
      <c r="AA435" s="86"/>
      <c r="AB435" s="86">
        <v>8</v>
      </c>
      <c r="AC435" s="86">
        <v>8</v>
      </c>
      <c r="AD435" s="86"/>
      <c r="AE435" s="86"/>
      <c r="AF435" s="86">
        <v>6</v>
      </c>
      <c r="AG435" s="86">
        <v>7</v>
      </c>
      <c r="AH435" s="86"/>
    </row>
    <row r="436" spans="1:34" x14ac:dyDescent="0.2">
      <c r="A436" s="87">
        <v>42585</v>
      </c>
      <c r="B436" s="86">
        <v>216</v>
      </c>
      <c r="C436" s="86" t="s">
        <v>1757</v>
      </c>
      <c r="D436" s="86" t="str">
        <f t="shared" si="66"/>
        <v>4</v>
      </c>
      <c r="E436" s="86" t="s">
        <v>1671</v>
      </c>
      <c r="F436" s="86" t="str">
        <f t="shared" si="67"/>
        <v>FR</v>
      </c>
      <c r="G436" s="86"/>
      <c r="H436" s="86"/>
      <c r="I436" s="86">
        <v>14</v>
      </c>
      <c r="J436" s="86">
        <v>13.5</v>
      </c>
      <c r="K436" s="86">
        <v>10.5</v>
      </c>
      <c r="L436" s="86">
        <v>10.5</v>
      </c>
      <c r="M436" s="86"/>
      <c r="N436" s="86"/>
      <c r="O436" s="86"/>
      <c r="P436" s="86"/>
      <c r="Q436" s="86"/>
      <c r="R436" s="86"/>
      <c r="S436" s="86">
        <v>0.56000000000000005</v>
      </c>
      <c r="T436" s="86">
        <v>0.55000000000000004</v>
      </c>
      <c r="U436" s="86">
        <f>AVERAGE(S436:T436)</f>
        <v>0.55500000000000005</v>
      </c>
      <c r="V436" s="86">
        <v>0.57999999999999996</v>
      </c>
      <c r="W436" s="86">
        <f t="shared" si="73"/>
        <v>1.6519087522607581</v>
      </c>
      <c r="X436" s="86">
        <f t="shared" si="73"/>
        <v>1.9149321834042425</v>
      </c>
      <c r="Y436" s="86"/>
      <c r="Z436" s="86">
        <v>7</v>
      </c>
      <c r="AA436" s="86"/>
      <c r="AB436" s="86">
        <v>7</v>
      </c>
      <c r="AC436" s="86">
        <v>7</v>
      </c>
      <c r="AD436" s="86"/>
      <c r="AE436" s="86"/>
      <c r="AF436" s="86">
        <v>4</v>
      </c>
      <c r="AG436" s="86">
        <v>6</v>
      </c>
      <c r="AH436" s="86"/>
    </row>
    <row r="437" spans="1:34" x14ac:dyDescent="0.2">
      <c r="A437" s="87">
        <v>42595</v>
      </c>
      <c r="B437" s="86">
        <v>226</v>
      </c>
      <c r="C437" s="86" t="s">
        <v>1757</v>
      </c>
      <c r="D437" s="86" t="str">
        <f t="shared" si="66"/>
        <v>4</v>
      </c>
      <c r="E437" s="86" t="s">
        <v>1671</v>
      </c>
      <c r="F437" s="86" t="str">
        <f t="shared" si="67"/>
        <v>FR</v>
      </c>
      <c r="G437" s="86"/>
      <c r="H437" s="86"/>
      <c r="I437" s="86">
        <v>14</v>
      </c>
      <c r="J437" s="86">
        <v>9.5</v>
      </c>
      <c r="K437" s="86">
        <v>10.5</v>
      </c>
      <c r="L437" s="86">
        <v>10.5</v>
      </c>
      <c r="M437" s="86"/>
      <c r="N437" s="86"/>
      <c r="O437" s="86"/>
      <c r="P437" s="86"/>
      <c r="Q437" s="86"/>
      <c r="R437" s="86"/>
      <c r="S437" s="86">
        <v>0.61</v>
      </c>
      <c r="T437" s="86">
        <v>0.61</v>
      </c>
      <c r="U437" s="86">
        <f>AVERAGE(S437:T437)</f>
        <v>0.61</v>
      </c>
      <c r="V437" s="86">
        <v>0.62</v>
      </c>
      <c r="W437" s="86">
        <f t="shared" si="73"/>
        <v>2.2677701437850253</v>
      </c>
      <c r="X437" s="86">
        <f t="shared" si="73"/>
        <v>2.3948606941358284</v>
      </c>
      <c r="Y437" s="86"/>
      <c r="Z437" s="86">
        <v>7</v>
      </c>
      <c r="AA437" s="86"/>
      <c r="AB437" s="86">
        <v>7</v>
      </c>
      <c r="AC437" s="86">
        <v>3</v>
      </c>
      <c r="AD437" s="86"/>
      <c r="AE437" s="86"/>
      <c r="AF437" s="86">
        <v>2</v>
      </c>
      <c r="AG437" s="86">
        <v>5</v>
      </c>
      <c r="AH437" s="86"/>
    </row>
    <row r="438" spans="1:34" x14ac:dyDescent="0.2">
      <c r="A438" s="87">
        <v>42601</v>
      </c>
      <c r="B438" s="86">
        <v>232</v>
      </c>
      <c r="C438" s="86" t="s">
        <v>1757</v>
      </c>
      <c r="D438" s="86" t="str">
        <f t="shared" si="66"/>
        <v>4</v>
      </c>
      <c r="E438" s="86" t="s">
        <v>1671</v>
      </c>
      <c r="F438" s="86" t="str">
        <f t="shared" si="67"/>
        <v>FR</v>
      </c>
      <c r="G438" s="86"/>
      <c r="H438" s="86"/>
      <c r="I438" s="86">
        <v>14</v>
      </c>
      <c r="J438" s="86">
        <v>7</v>
      </c>
      <c r="K438" s="86">
        <v>10.5</v>
      </c>
      <c r="L438" s="86">
        <v>9.5</v>
      </c>
      <c r="M438" s="86"/>
      <c r="N438" s="86"/>
      <c r="O438" s="86"/>
      <c r="P438" s="86"/>
      <c r="Q438" s="86"/>
      <c r="R438" s="86"/>
      <c r="S438" s="86"/>
      <c r="T438" s="86"/>
      <c r="U438" s="86"/>
      <c r="V438" s="86"/>
      <c r="W438" s="86"/>
      <c r="X438" s="86"/>
      <c r="Y438" s="86"/>
      <c r="Z438" s="86">
        <v>8</v>
      </c>
      <c r="AA438" s="86"/>
      <c r="AB438" s="86">
        <v>8</v>
      </c>
      <c r="AC438" s="86">
        <v>2</v>
      </c>
      <c r="AD438" s="86"/>
      <c r="AE438" s="86"/>
      <c r="AF438" s="86">
        <v>1</v>
      </c>
      <c r="AG438" s="86">
        <v>6</v>
      </c>
      <c r="AH438" s="86"/>
    </row>
    <row r="439" spans="1:34" x14ac:dyDescent="0.2">
      <c r="A439" s="87">
        <v>42536</v>
      </c>
      <c r="B439" s="86">
        <v>167</v>
      </c>
      <c r="C439" s="86" t="s">
        <v>1750</v>
      </c>
      <c r="D439" s="86" t="str">
        <f t="shared" si="66"/>
        <v>4</v>
      </c>
      <c r="E439" s="86" t="s">
        <v>1671</v>
      </c>
      <c r="F439" s="86" t="str">
        <f t="shared" si="67"/>
        <v>SH</v>
      </c>
      <c r="G439" s="86"/>
      <c r="H439" s="86"/>
      <c r="I439" s="86">
        <v>6</v>
      </c>
      <c r="J439" s="86">
        <v>5.5</v>
      </c>
      <c r="K439" s="86">
        <v>5.5</v>
      </c>
      <c r="L439" s="86">
        <v>5.5</v>
      </c>
      <c r="M439" s="86"/>
      <c r="N439" s="86"/>
      <c r="O439" s="86"/>
      <c r="P439" s="86"/>
      <c r="Q439" s="86"/>
      <c r="R439" s="86"/>
      <c r="S439" s="86"/>
      <c r="T439" s="86"/>
      <c r="U439" s="86"/>
      <c r="V439" s="86"/>
      <c r="W439" s="86"/>
      <c r="X439" s="86"/>
      <c r="Y439" s="86"/>
      <c r="Z439" s="86"/>
      <c r="AA439" s="86"/>
      <c r="AB439" s="86"/>
      <c r="AC439" s="86"/>
      <c r="AD439" s="86"/>
      <c r="AE439" s="86"/>
      <c r="AF439" s="86"/>
      <c r="AG439" s="86"/>
      <c r="AH439" s="86"/>
    </row>
    <row r="440" spans="1:34" x14ac:dyDescent="0.2">
      <c r="A440" s="87">
        <v>42544</v>
      </c>
      <c r="B440" s="86">
        <v>175</v>
      </c>
      <c r="C440" s="86" t="s">
        <v>1750</v>
      </c>
      <c r="D440" s="86" t="str">
        <f t="shared" si="66"/>
        <v>4</v>
      </c>
      <c r="E440" s="86" t="s">
        <v>1671</v>
      </c>
      <c r="F440" s="86" t="str">
        <f t="shared" si="67"/>
        <v>SH</v>
      </c>
      <c r="G440" s="86"/>
      <c r="H440" s="86"/>
      <c r="I440" s="86">
        <v>6</v>
      </c>
      <c r="J440" s="86">
        <v>5.5</v>
      </c>
      <c r="K440" s="86">
        <v>6</v>
      </c>
      <c r="L440" s="86">
        <v>6</v>
      </c>
      <c r="M440" s="86"/>
      <c r="N440" s="86"/>
      <c r="O440" s="86"/>
      <c r="P440" s="86"/>
      <c r="Q440" s="86"/>
      <c r="R440" s="86"/>
      <c r="S440" s="86"/>
      <c r="T440" s="86"/>
      <c r="U440" s="86"/>
      <c r="V440" s="86"/>
      <c r="W440" s="86"/>
      <c r="X440" s="86"/>
      <c r="Y440" s="86"/>
      <c r="Z440" s="86"/>
      <c r="AA440" s="86"/>
      <c r="AB440" s="86"/>
      <c r="AC440" s="86"/>
      <c r="AD440" s="86"/>
      <c r="AE440" s="86"/>
      <c r="AF440" s="86"/>
      <c r="AG440" s="86"/>
      <c r="AH440" s="86"/>
    </row>
    <row r="441" spans="1:34" x14ac:dyDescent="0.2">
      <c r="A441" s="87">
        <v>42550</v>
      </c>
      <c r="B441" s="86">
        <v>181</v>
      </c>
      <c r="C441" s="86" t="s">
        <v>1750</v>
      </c>
      <c r="D441" s="86" t="str">
        <f t="shared" si="66"/>
        <v>4</v>
      </c>
      <c r="E441" s="86" t="s">
        <v>1671</v>
      </c>
      <c r="F441" s="86" t="str">
        <f t="shared" si="67"/>
        <v>SH</v>
      </c>
      <c r="G441" s="86"/>
      <c r="H441" s="86"/>
      <c r="I441" s="86">
        <v>6</v>
      </c>
      <c r="J441" s="86">
        <v>5.5</v>
      </c>
      <c r="K441" s="86">
        <v>8</v>
      </c>
      <c r="L441" s="86">
        <v>8</v>
      </c>
      <c r="M441" s="86"/>
      <c r="N441" s="86"/>
      <c r="O441" s="86"/>
      <c r="P441" s="86"/>
      <c r="Q441" s="86"/>
      <c r="R441" s="86"/>
      <c r="S441" s="86"/>
      <c r="T441" s="86"/>
      <c r="U441" s="86"/>
      <c r="V441" s="86"/>
      <c r="W441" s="86"/>
      <c r="X441" s="86"/>
      <c r="Y441" s="86"/>
      <c r="Z441" s="86">
        <v>10</v>
      </c>
      <c r="AA441" s="86"/>
      <c r="AB441" s="86">
        <v>10</v>
      </c>
      <c r="AC441" s="86">
        <v>10</v>
      </c>
      <c r="AD441" s="86"/>
      <c r="AE441" s="86"/>
      <c r="AF441" s="86">
        <v>10</v>
      </c>
      <c r="AG441" s="86">
        <v>10</v>
      </c>
      <c r="AH441" s="86"/>
    </row>
    <row r="442" spans="1:34" x14ac:dyDescent="0.2">
      <c r="A442" s="87">
        <v>42558</v>
      </c>
      <c r="B442" s="86">
        <v>189</v>
      </c>
      <c r="C442" s="86" t="s">
        <v>1750</v>
      </c>
      <c r="D442" s="86" t="str">
        <f t="shared" si="66"/>
        <v>4</v>
      </c>
      <c r="E442" s="86" t="s">
        <v>1671</v>
      </c>
      <c r="F442" s="86" t="str">
        <f t="shared" si="67"/>
        <v>SH</v>
      </c>
      <c r="G442" s="86"/>
      <c r="H442" s="86"/>
      <c r="I442" s="86">
        <v>6</v>
      </c>
      <c r="J442" s="86">
        <v>5.5</v>
      </c>
      <c r="K442" s="86">
        <v>11.5</v>
      </c>
      <c r="L442" s="86">
        <v>11.5</v>
      </c>
      <c r="M442" s="86">
        <v>2.5</v>
      </c>
      <c r="N442" s="86">
        <v>2.5</v>
      </c>
      <c r="O442" s="86"/>
      <c r="P442" s="86"/>
      <c r="Q442" s="86"/>
      <c r="R442" s="86"/>
      <c r="S442" s="86">
        <v>0.46</v>
      </c>
      <c r="T442" s="86">
        <v>0.56000000000000005</v>
      </c>
      <c r="U442" s="86">
        <f>AVERAGE(S442:T442)</f>
        <v>0.51</v>
      </c>
      <c r="V442" s="86">
        <v>0.55000000000000004</v>
      </c>
      <c r="W442" s="86">
        <f t="shared" ref="W442:X446" si="74">11.898*(U442^(3.3534))</f>
        <v>1.2440556074631184</v>
      </c>
      <c r="X442" s="86">
        <f t="shared" si="74"/>
        <v>1.6025301443006683</v>
      </c>
      <c r="Y442" s="86"/>
      <c r="Z442" s="86">
        <v>10</v>
      </c>
      <c r="AA442" s="86"/>
      <c r="AB442" s="86">
        <v>10</v>
      </c>
      <c r="AC442" s="86">
        <v>10</v>
      </c>
      <c r="AD442" s="86"/>
      <c r="AE442" s="86"/>
      <c r="AF442" s="86">
        <v>8</v>
      </c>
      <c r="AG442" s="86">
        <v>10</v>
      </c>
      <c r="AH442" s="86"/>
    </row>
    <row r="443" spans="1:34" x14ac:dyDescent="0.2">
      <c r="A443" s="87">
        <v>42569</v>
      </c>
      <c r="B443" s="86">
        <v>200</v>
      </c>
      <c r="C443" s="86" t="s">
        <v>1750</v>
      </c>
      <c r="D443" s="86" t="str">
        <f t="shared" si="66"/>
        <v>4</v>
      </c>
      <c r="E443" s="86" t="s">
        <v>1671</v>
      </c>
      <c r="F443" s="86" t="str">
        <f t="shared" si="67"/>
        <v>SH</v>
      </c>
      <c r="G443" s="86"/>
      <c r="H443" s="86"/>
      <c r="I443" s="86">
        <v>6</v>
      </c>
      <c r="J443" s="86">
        <v>5.5</v>
      </c>
      <c r="K443" s="86">
        <v>11.5</v>
      </c>
      <c r="L443" s="86">
        <v>11.5</v>
      </c>
      <c r="M443" s="86">
        <v>5</v>
      </c>
      <c r="N443" s="86">
        <v>5</v>
      </c>
      <c r="O443" s="86"/>
      <c r="P443" s="86"/>
      <c r="Q443" s="86"/>
      <c r="R443" s="86"/>
      <c r="S443" s="86">
        <v>0.52</v>
      </c>
      <c r="T443" s="86">
        <v>0.51</v>
      </c>
      <c r="U443" s="86">
        <f>AVERAGE(S443:T443)</f>
        <v>0.51500000000000001</v>
      </c>
      <c r="V443" s="86">
        <v>0.56999999999999995</v>
      </c>
      <c r="W443" s="86">
        <f t="shared" si="74"/>
        <v>1.2854296891723416</v>
      </c>
      <c r="X443" s="86">
        <f t="shared" si="74"/>
        <v>1.8064448430210411</v>
      </c>
      <c r="Y443" s="86"/>
      <c r="Z443" s="86">
        <v>9</v>
      </c>
      <c r="AA443" s="86"/>
      <c r="AB443" s="86">
        <v>8</v>
      </c>
      <c r="AC443" s="86">
        <v>8</v>
      </c>
      <c r="AD443" s="86"/>
      <c r="AE443" s="86"/>
      <c r="AF443" s="86">
        <v>8</v>
      </c>
      <c r="AG443" s="86">
        <v>7</v>
      </c>
      <c r="AH443" s="86"/>
    </row>
    <row r="444" spans="1:34" x14ac:dyDescent="0.2">
      <c r="A444" s="87">
        <v>42576</v>
      </c>
      <c r="B444" s="86">
        <v>207</v>
      </c>
      <c r="C444" s="86" t="s">
        <v>1750</v>
      </c>
      <c r="D444" s="86" t="str">
        <f t="shared" si="66"/>
        <v>4</v>
      </c>
      <c r="E444" s="86" t="s">
        <v>1671</v>
      </c>
      <c r="F444" s="86" t="str">
        <f t="shared" si="67"/>
        <v>SH</v>
      </c>
      <c r="G444" s="86"/>
      <c r="H444" s="86"/>
      <c r="I444" s="86">
        <v>6</v>
      </c>
      <c r="J444" s="86">
        <v>5.5</v>
      </c>
      <c r="K444" s="86">
        <v>11.5</v>
      </c>
      <c r="L444" s="86">
        <v>11</v>
      </c>
      <c r="M444" s="86">
        <v>5</v>
      </c>
      <c r="N444" s="86">
        <v>5</v>
      </c>
      <c r="O444" s="86"/>
      <c r="P444" s="86"/>
      <c r="Q444" s="86"/>
      <c r="R444" s="86"/>
      <c r="S444" s="86">
        <v>0.52</v>
      </c>
      <c r="T444" s="86">
        <v>0.53</v>
      </c>
      <c r="U444" s="86">
        <f>AVERAGE(S444:T444)</f>
        <v>0.52500000000000002</v>
      </c>
      <c r="V444" s="86">
        <v>0.55000000000000004</v>
      </c>
      <c r="W444" s="86">
        <f t="shared" si="74"/>
        <v>1.3710590905803748</v>
      </c>
      <c r="X444" s="86">
        <f t="shared" si="74"/>
        <v>1.6025301443006683</v>
      </c>
      <c r="Y444" s="86"/>
      <c r="Z444" s="86">
        <v>8</v>
      </c>
      <c r="AA444" s="86"/>
      <c r="AB444" s="86">
        <v>7</v>
      </c>
      <c r="AC444" s="86">
        <v>8</v>
      </c>
      <c r="AD444" s="86"/>
      <c r="AE444" s="86"/>
      <c r="AF444" s="86">
        <v>7</v>
      </c>
      <c r="AG444" s="86">
        <v>7</v>
      </c>
      <c r="AH444" s="86"/>
    </row>
    <row r="445" spans="1:34" x14ac:dyDescent="0.2">
      <c r="A445" s="87">
        <v>42585</v>
      </c>
      <c r="B445" s="86">
        <v>216</v>
      </c>
      <c r="C445" s="86" t="s">
        <v>1750</v>
      </c>
      <c r="D445" s="86" t="str">
        <f t="shared" si="66"/>
        <v>4</v>
      </c>
      <c r="E445" s="86" t="s">
        <v>1671</v>
      </c>
      <c r="F445" s="86" t="str">
        <f t="shared" si="67"/>
        <v>SH</v>
      </c>
      <c r="G445" s="86"/>
      <c r="H445" s="86"/>
      <c r="I445" s="86">
        <v>6</v>
      </c>
      <c r="J445" s="86">
        <v>4</v>
      </c>
      <c r="K445" s="86">
        <v>11.5</v>
      </c>
      <c r="L445" s="86">
        <v>9.5</v>
      </c>
      <c r="M445" s="86">
        <v>6.5</v>
      </c>
      <c r="N445" s="86">
        <v>6.5</v>
      </c>
      <c r="O445" s="86"/>
      <c r="P445" s="86"/>
      <c r="Q445" s="86"/>
      <c r="R445" s="86"/>
      <c r="S445" s="86">
        <v>0.53</v>
      </c>
      <c r="T445" s="86">
        <v>0.53</v>
      </c>
      <c r="U445" s="86">
        <f>AVERAGE(S445:T445)</f>
        <v>0.53</v>
      </c>
      <c r="V445" s="86">
        <v>0.56999999999999995</v>
      </c>
      <c r="W445" s="86">
        <f t="shared" si="74"/>
        <v>1.4153396250219665</v>
      </c>
      <c r="X445" s="86">
        <f t="shared" si="74"/>
        <v>1.8064448430210411</v>
      </c>
      <c r="Y445" s="86"/>
      <c r="Z445" s="86">
        <v>7</v>
      </c>
      <c r="AA445" s="86"/>
      <c r="AB445" s="86">
        <v>6</v>
      </c>
      <c r="AC445" s="86">
        <v>7</v>
      </c>
      <c r="AD445" s="86"/>
      <c r="AE445" s="86"/>
      <c r="AF445" s="86">
        <v>5</v>
      </c>
      <c r="AG445" s="86">
        <v>6</v>
      </c>
      <c r="AH445" s="86"/>
    </row>
    <row r="446" spans="1:34" x14ac:dyDescent="0.2">
      <c r="A446" s="87">
        <v>42595</v>
      </c>
      <c r="B446" s="86">
        <v>226</v>
      </c>
      <c r="C446" s="86" t="s">
        <v>1750</v>
      </c>
      <c r="D446" s="86" t="str">
        <f t="shared" si="66"/>
        <v>4</v>
      </c>
      <c r="E446" s="86" t="s">
        <v>1671</v>
      </c>
      <c r="F446" s="86" t="str">
        <f t="shared" si="67"/>
        <v>SH</v>
      </c>
      <c r="G446" s="86"/>
      <c r="H446" s="86"/>
      <c r="I446" s="86">
        <v>6</v>
      </c>
      <c r="J446" s="86">
        <v>2</v>
      </c>
      <c r="K446" s="86">
        <v>11.5</v>
      </c>
      <c r="L446" s="86">
        <v>8.5</v>
      </c>
      <c r="M446" s="86">
        <v>6.5</v>
      </c>
      <c r="N446" s="86">
        <v>6.5</v>
      </c>
      <c r="O446" s="86"/>
      <c r="P446" s="86"/>
      <c r="Q446" s="86"/>
      <c r="R446" s="86"/>
      <c r="S446" s="86">
        <v>0.6</v>
      </c>
      <c r="T446" s="86">
        <v>0.59</v>
      </c>
      <c r="U446" s="86">
        <f>AVERAGE(S446:T446)</f>
        <v>0.59499999999999997</v>
      </c>
      <c r="V446" s="86">
        <v>0.6</v>
      </c>
      <c r="W446" s="86">
        <f t="shared" si="74"/>
        <v>2.0861193789485584</v>
      </c>
      <c r="X446" s="86">
        <f t="shared" si="74"/>
        <v>2.14548937246242</v>
      </c>
      <c r="Y446" s="86"/>
      <c r="Z446" s="86">
        <v>7</v>
      </c>
      <c r="AA446" s="86"/>
      <c r="AB446" s="86">
        <v>6</v>
      </c>
      <c r="AC446" s="86">
        <v>5</v>
      </c>
      <c r="AD446" s="86"/>
      <c r="AE446" s="86"/>
      <c r="AF446" s="86">
        <v>3</v>
      </c>
      <c r="AG446" s="86">
        <v>4</v>
      </c>
      <c r="AH446" s="86"/>
    </row>
    <row r="447" spans="1:34" x14ac:dyDescent="0.2">
      <c r="A447" s="87">
        <v>42601</v>
      </c>
      <c r="B447" s="86">
        <v>232</v>
      </c>
      <c r="C447" s="86" t="s">
        <v>1750</v>
      </c>
      <c r="D447" s="86" t="str">
        <f t="shared" si="66"/>
        <v>4</v>
      </c>
      <c r="E447" s="86" t="s">
        <v>1671</v>
      </c>
      <c r="F447" s="86" t="str">
        <f t="shared" si="67"/>
        <v>SH</v>
      </c>
      <c r="G447" s="86"/>
      <c r="H447" s="86"/>
      <c r="I447" s="86">
        <v>6</v>
      </c>
      <c r="J447" s="86">
        <v>1</v>
      </c>
      <c r="K447" s="86">
        <v>11.5</v>
      </c>
      <c r="L447" s="86">
        <v>7</v>
      </c>
      <c r="M447" s="86">
        <v>6.5</v>
      </c>
      <c r="N447" s="86">
        <v>6.5</v>
      </c>
      <c r="O447" s="86"/>
      <c r="P447" s="86"/>
      <c r="Q447" s="86"/>
      <c r="R447" s="86"/>
      <c r="S447" s="86"/>
      <c r="T447" s="86"/>
      <c r="U447" s="86"/>
      <c r="V447" s="86"/>
      <c r="W447" s="86"/>
      <c r="X447" s="86"/>
      <c r="Y447" s="86"/>
      <c r="Z447" s="86">
        <v>8</v>
      </c>
      <c r="AA447" s="86"/>
      <c r="AB447" s="86">
        <v>7</v>
      </c>
      <c r="AC447" s="86">
        <v>4</v>
      </c>
      <c r="AD447" s="86"/>
      <c r="AE447" s="86"/>
      <c r="AF447" s="86">
        <v>4</v>
      </c>
      <c r="AG447" s="86">
        <v>6</v>
      </c>
      <c r="AH447" s="86"/>
    </row>
    <row r="448" spans="1:34" x14ac:dyDescent="0.2">
      <c r="A448" s="87">
        <v>42536</v>
      </c>
      <c r="B448" s="86">
        <v>167</v>
      </c>
      <c r="C448" s="86" t="s">
        <v>1751</v>
      </c>
      <c r="D448" s="86" t="str">
        <f t="shared" si="66"/>
        <v>5</v>
      </c>
      <c r="E448" s="86" t="s">
        <v>1671</v>
      </c>
      <c r="F448" s="86" t="str">
        <f t="shared" si="67"/>
        <v>CL</v>
      </c>
      <c r="G448" s="86"/>
      <c r="H448" s="86"/>
      <c r="I448" s="86">
        <v>9</v>
      </c>
      <c r="J448" s="86">
        <v>9</v>
      </c>
      <c r="K448" s="86">
        <v>4</v>
      </c>
      <c r="L448" s="86">
        <v>4</v>
      </c>
      <c r="M448" s="86"/>
      <c r="N448" s="86"/>
      <c r="O448" s="86"/>
      <c r="P448" s="86"/>
      <c r="Q448" s="86"/>
      <c r="R448" s="86"/>
      <c r="S448" s="86"/>
      <c r="T448" s="86"/>
      <c r="U448" s="86"/>
      <c r="V448" s="86"/>
      <c r="W448" s="86"/>
      <c r="X448" s="86"/>
      <c r="Y448" s="86"/>
      <c r="Z448" s="86"/>
      <c r="AA448" s="86"/>
      <c r="AB448" s="86"/>
      <c r="AC448" s="86"/>
      <c r="AD448" s="86"/>
      <c r="AE448" s="86"/>
      <c r="AF448" s="86"/>
      <c r="AG448" s="86"/>
      <c r="AH448" s="86"/>
    </row>
    <row r="449" spans="1:34" x14ac:dyDescent="0.2">
      <c r="A449" s="87">
        <v>42544</v>
      </c>
      <c r="B449" s="86">
        <v>175</v>
      </c>
      <c r="C449" s="86" t="s">
        <v>1751</v>
      </c>
      <c r="D449" s="86" t="str">
        <f t="shared" si="66"/>
        <v>5</v>
      </c>
      <c r="E449" s="86" t="s">
        <v>1671</v>
      </c>
      <c r="F449" s="86" t="str">
        <f t="shared" si="67"/>
        <v>CL</v>
      </c>
      <c r="G449" s="86"/>
      <c r="H449" s="86"/>
      <c r="I449" s="86">
        <v>9</v>
      </c>
      <c r="J449" s="86">
        <v>9</v>
      </c>
      <c r="K449" s="86">
        <v>6</v>
      </c>
      <c r="L449" s="86">
        <v>6</v>
      </c>
      <c r="M449" s="86"/>
      <c r="N449" s="86"/>
      <c r="O449" s="86"/>
      <c r="P449" s="86"/>
      <c r="Q449" s="86"/>
      <c r="R449" s="86"/>
      <c r="S449" s="86"/>
      <c r="T449" s="86"/>
      <c r="U449" s="86"/>
      <c r="V449" s="86"/>
      <c r="W449" s="86"/>
      <c r="X449" s="86"/>
      <c r="Y449" s="86"/>
      <c r="Z449" s="86"/>
      <c r="AA449" s="86"/>
      <c r="AB449" s="86"/>
      <c r="AC449" s="86"/>
      <c r="AD449" s="86"/>
      <c r="AE449" s="86"/>
      <c r="AF449" s="86"/>
      <c r="AG449" s="86"/>
      <c r="AH449" s="86"/>
    </row>
    <row r="450" spans="1:34" x14ac:dyDescent="0.2">
      <c r="A450" s="87">
        <v>42550</v>
      </c>
      <c r="B450" s="86">
        <v>181</v>
      </c>
      <c r="C450" s="86" t="s">
        <v>1751</v>
      </c>
      <c r="D450" s="86" t="str">
        <f t="shared" si="66"/>
        <v>5</v>
      </c>
      <c r="E450" s="86" t="s">
        <v>1671</v>
      </c>
      <c r="F450" s="86" t="str">
        <f t="shared" si="67"/>
        <v>CL</v>
      </c>
      <c r="G450" s="86"/>
      <c r="H450" s="86"/>
      <c r="I450" s="86">
        <v>10</v>
      </c>
      <c r="J450" s="86">
        <v>10</v>
      </c>
      <c r="K450" s="86">
        <v>9</v>
      </c>
      <c r="L450" s="86">
        <v>9</v>
      </c>
      <c r="M450" s="86"/>
      <c r="N450" s="86"/>
      <c r="O450" s="86"/>
      <c r="P450" s="86"/>
      <c r="Q450" s="86"/>
      <c r="R450" s="86"/>
      <c r="S450" s="86"/>
      <c r="T450" s="86"/>
      <c r="U450" s="86"/>
      <c r="V450" s="86"/>
      <c r="W450" s="86"/>
      <c r="X450" s="86"/>
      <c r="Y450" s="86"/>
      <c r="Z450" s="86">
        <v>10</v>
      </c>
      <c r="AA450" s="86"/>
      <c r="AB450" s="86">
        <v>10</v>
      </c>
      <c r="AC450" s="86">
        <v>10</v>
      </c>
      <c r="AD450" s="86"/>
      <c r="AE450" s="86"/>
      <c r="AF450" s="86">
        <v>10</v>
      </c>
      <c r="AG450" s="86">
        <v>10</v>
      </c>
      <c r="AH450" s="86">
        <v>10</v>
      </c>
    </row>
    <row r="451" spans="1:34" x14ac:dyDescent="0.2">
      <c r="A451" s="87">
        <v>42558</v>
      </c>
      <c r="B451" s="86">
        <v>189</v>
      </c>
      <c r="C451" s="86" t="s">
        <v>1751</v>
      </c>
      <c r="D451" s="86" t="str">
        <f t="shared" si="66"/>
        <v>5</v>
      </c>
      <c r="E451" s="86" t="s">
        <v>1671</v>
      </c>
      <c r="F451" s="86" t="str">
        <f t="shared" si="67"/>
        <v>CL</v>
      </c>
      <c r="G451" s="86"/>
      <c r="H451" s="86"/>
      <c r="I451" s="86">
        <v>13</v>
      </c>
      <c r="J451" s="86">
        <v>12.5</v>
      </c>
      <c r="K451" s="86">
        <v>13</v>
      </c>
      <c r="L451" s="86">
        <v>13</v>
      </c>
      <c r="M451" s="86"/>
      <c r="N451" s="86"/>
      <c r="O451" s="86"/>
      <c r="P451" s="86"/>
      <c r="Q451" s="86"/>
      <c r="R451" s="86"/>
      <c r="S451" s="86">
        <v>0.43</v>
      </c>
      <c r="T451" s="86">
        <v>0.51</v>
      </c>
      <c r="U451" s="86">
        <f>AVERAGE(S451:T451)</f>
        <v>0.47</v>
      </c>
      <c r="V451" s="86">
        <v>0.51</v>
      </c>
      <c r="W451" s="86">
        <f t="shared" ref="W451:X455" si="75">11.898*(U451^(3.3534))</f>
        <v>0.94599081871535851</v>
      </c>
      <c r="X451" s="86">
        <f t="shared" si="75"/>
        <v>1.2440556074631184</v>
      </c>
      <c r="Y451" s="86"/>
      <c r="Z451" s="86">
        <v>10</v>
      </c>
      <c r="AA451" s="86"/>
      <c r="AB451" s="86">
        <v>10</v>
      </c>
      <c r="AC451" s="86">
        <v>10</v>
      </c>
      <c r="AD451" s="86"/>
      <c r="AE451" s="86"/>
      <c r="AF451" s="86">
        <v>10</v>
      </c>
      <c r="AG451" s="86">
        <v>10</v>
      </c>
      <c r="AH451" s="86">
        <v>10</v>
      </c>
    </row>
    <row r="452" spans="1:34" x14ac:dyDescent="0.2">
      <c r="A452" s="87">
        <v>42569</v>
      </c>
      <c r="B452" s="86">
        <v>200</v>
      </c>
      <c r="C452" s="86" t="s">
        <v>1751</v>
      </c>
      <c r="D452" s="86" t="str">
        <f t="shared" ref="D452:D483" si="76">LEFT(C452,1)</f>
        <v>5</v>
      </c>
      <c r="E452" s="86" t="s">
        <v>1671</v>
      </c>
      <c r="F452" s="86" t="str">
        <f t="shared" ref="F452:F483" si="77">RIGHT(C452,2)</f>
        <v>CL</v>
      </c>
      <c r="G452" s="86"/>
      <c r="H452" s="86"/>
      <c r="I452" s="86">
        <v>13</v>
      </c>
      <c r="J452" s="86">
        <v>12.5</v>
      </c>
      <c r="K452" s="86">
        <v>15.5</v>
      </c>
      <c r="L452" s="86">
        <v>15.5</v>
      </c>
      <c r="M452" s="86">
        <v>2</v>
      </c>
      <c r="N452" s="86">
        <v>2</v>
      </c>
      <c r="O452" s="86"/>
      <c r="P452" s="86"/>
      <c r="Q452" s="86"/>
      <c r="R452" s="86"/>
      <c r="S452" s="86">
        <v>0.55000000000000004</v>
      </c>
      <c r="T452" s="86">
        <v>0.54</v>
      </c>
      <c r="U452" s="86">
        <f>AVERAGE(S452:T452)</f>
        <v>0.54500000000000004</v>
      </c>
      <c r="V452" s="86">
        <v>0.57999999999999996</v>
      </c>
      <c r="W452" s="86">
        <f t="shared" si="75"/>
        <v>1.5541967459091761</v>
      </c>
      <c r="X452" s="86">
        <f t="shared" si="75"/>
        <v>1.9149321834042425</v>
      </c>
      <c r="Y452" s="86"/>
      <c r="Z452" s="86">
        <v>9</v>
      </c>
      <c r="AA452" s="86"/>
      <c r="AB452" s="86">
        <v>8</v>
      </c>
      <c r="AC452" s="86">
        <v>7</v>
      </c>
      <c r="AD452" s="86"/>
      <c r="AE452" s="86"/>
      <c r="AF452" s="86">
        <v>8</v>
      </c>
      <c r="AG452" s="86">
        <v>7</v>
      </c>
      <c r="AH452" s="86">
        <v>7</v>
      </c>
    </row>
    <row r="453" spans="1:34" x14ac:dyDescent="0.2">
      <c r="A453" s="87">
        <v>42576</v>
      </c>
      <c r="B453" s="86">
        <v>207</v>
      </c>
      <c r="C453" s="86" t="s">
        <v>1751</v>
      </c>
      <c r="D453" s="86" t="str">
        <f t="shared" si="76"/>
        <v>5</v>
      </c>
      <c r="E453" s="86" t="s">
        <v>1671</v>
      </c>
      <c r="F453" s="86" t="str">
        <f t="shared" si="77"/>
        <v>CL</v>
      </c>
      <c r="G453" s="86"/>
      <c r="H453" s="86"/>
      <c r="I453" s="86">
        <v>13</v>
      </c>
      <c r="J453" s="86">
        <v>11.5</v>
      </c>
      <c r="K453" s="86">
        <v>15.5</v>
      </c>
      <c r="L453" s="86">
        <v>15.5</v>
      </c>
      <c r="M453" s="86">
        <v>4</v>
      </c>
      <c r="N453" s="86">
        <v>4</v>
      </c>
      <c r="O453" s="86"/>
      <c r="P453" s="86"/>
      <c r="Q453" s="86"/>
      <c r="R453" s="86"/>
      <c r="S453" s="86">
        <v>0.53</v>
      </c>
      <c r="T453" s="86">
        <v>0.54</v>
      </c>
      <c r="U453" s="86">
        <f>AVERAGE(S453:T453)</f>
        <v>0.53500000000000003</v>
      </c>
      <c r="V453" s="86">
        <v>0.54</v>
      </c>
      <c r="W453" s="86">
        <f t="shared" si="75"/>
        <v>1.4606142629224268</v>
      </c>
      <c r="X453" s="86">
        <f t="shared" si="75"/>
        <v>1.506895717968777</v>
      </c>
      <c r="Y453" s="86"/>
      <c r="Z453" s="86">
        <v>8</v>
      </c>
      <c r="AA453" s="86"/>
      <c r="AB453" s="86">
        <v>7</v>
      </c>
      <c r="AC453" s="86">
        <v>7</v>
      </c>
      <c r="AD453" s="86"/>
      <c r="AE453" s="86"/>
      <c r="AF453" s="86">
        <v>7</v>
      </c>
      <c r="AG453" s="86">
        <v>7</v>
      </c>
      <c r="AH453" s="86">
        <v>6</v>
      </c>
    </row>
    <row r="454" spans="1:34" x14ac:dyDescent="0.2">
      <c r="A454" s="87">
        <v>42585</v>
      </c>
      <c r="B454" s="86">
        <v>216</v>
      </c>
      <c r="C454" s="86" t="s">
        <v>1751</v>
      </c>
      <c r="D454" s="86" t="str">
        <f t="shared" si="76"/>
        <v>5</v>
      </c>
      <c r="E454" s="86" t="s">
        <v>1671</v>
      </c>
      <c r="F454" s="86" t="str">
        <f t="shared" si="77"/>
        <v>CL</v>
      </c>
      <c r="G454" s="86"/>
      <c r="H454" s="86"/>
      <c r="I454" s="86">
        <v>13</v>
      </c>
      <c r="J454" s="86">
        <v>11.5</v>
      </c>
      <c r="K454" s="86">
        <v>15.5</v>
      </c>
      <c r="L454" s="86">
        <v>15.5</v>
      </c>
      <c r="M454" s="86">
        <v>6.5</v>
      </c>
      <c r="N454" s="86">
        <v>6.5</v>
      </c>
      <c r="O454" s="86"/>
      <c r="P454" s="86"/>
      <c r="Q454" s="86"/>
      <c r="R454" s="86"/>
      <c r="S454" s="86">
        <v>0.52</v>
      </c>
      <c r="T454" s="86">
        <v>0.51</v>
      </c>
      <c r="U454" s="86">
        <f>AVERAGE(S454:T454)</f>
        <v>0.51500000000000001</v>
      </c>
      <c r="V454" s="86">
        <v>0.55000000000000004</v>
      </c>
      <c r="W454" s="86">
        <f t="shared" si="75"/>
        <v>1.2854296891723416</v>
      </c>
      <c r="X454" s="86">
        <f t="shared" si="75"/>
        <v>1.6025301443006683</v>
      </c>
      <c r="Y454" s="86"/>
      <c r="Z454" s="86">
        <v>7</v>
      </c>
      <c r="AA454" s="86"/>
      <c r="AB454" s="86">
        <v>7</v>
      </c>
      <c r="AC454" s="86">
        <v>6</v>
      </c>
      <c r="AD454" s="86"/>
      <c r="AE454" s="86"/>
      <c r="AF454" s="86">
        <v>4</v>
      </c>
      <c r="AG454" s="86">
        <v>7</v>
      </c>
      <c r="AH454" s="86">
        <v>4</v>
      </c>
    </row>
    <row r="455" spans="1:34" x14ac:dyDescent="0.2">
      <c r="A455" s="87">
        <v>42595</v>
      </c>
      <c r="B455" s="86">
        <v>226</v>
      </c>
      <c r="C455" s="86" t="s">
        <v>1751</v>
      </c>
      <c r="D455" s="86" t="str">
        <f t="shared" si="76"/>
        <v>5</v>
      </c>
      <c r="E455" s="86" t="s">
        <v>1671</v>
      </c>
      <c r="F455" s="86" t="str">
        <f t="shared" si="77"/>
        <v>CL</v>
      </c>
      <c r="G455" s="86"/>
      <c r="H455" s="86"/>
      <c r="I455" s="86">
        <v>13</v>
      </c>
      <c r="J455" s="86">
        <v>11.5</v>
      </c>
      <c r="K455" s="86">
        <v>15.5</v>
      </c>
      <c r="L455" s="86">
        <v>15</v>
      </c>
      <c r="M455" s="86">
        <v>6.5</v>
      </c>
      <c r="N455" s="86">
        <v>6.5</v>
      </c>
      <c r="O455" s="86"/>
      <c r="P455" s="86"/>
      <c r="Q455" s="86"/>
      <c r="R455" s="86"/>
      <c r="S455" s="86">
        <v>0.57999999999999996</v>
      </c>
      <c r="T455" s="86">
        <v>0.49</v>
      </c>
      <c r="U455" s="86">
        <f>AVERAGE(S455:T455)</f>
        <v>0.53499999999999992</v>
      </c>
      <c r="V455" s="86">
        <v>0.61</v>
      </c>
      <c r="W455" s="86">
        <f t="shared" si="75"/>
        <v>1.4606142629224255</v>
      </c>
      <c r="X455" s="86">
        <f t="shared" si="75"/>
        <v>2.2677701437850253</v>
      </c>
      <c r="Y455" s="86"/>
      <c r="Z455" s="86">
        <v>7</v>
      </c>
      <c r="AA455" s="86"/>
      <c r="AB455" s="86">
        <v>6</v>
      </c>
      <c r="AC455" s="86">
        <v>3</v>
      </c>
      <c r="AD455" s="86"/>
      <c r="AE455" s="86"/>
      <c r="AF455" s="86">
        <v>4</v>
      </c>
      <c r="AG455" s="86">
        <v>6</v>
      </c>
      <c r="AH455" s="86">
        <v>4</v>
      </c>
    </row>
    <row r="456" spans="1:34" x14ac:dyDescent="0.2">
      <c r="A456" s="87">
        <v>42601</v>
      </c>
      <c r="B456" s="86">
        <v>232</v>
      </c>
      <c r="C456" s="86" t="s">
        <v>1751</v>
      </c>
      <c r="D456" s="86" t="str">
        <f t="shared" si="76"/>
        <v>5</v>
      </c>
      <c r="E456" s="86" t="s">
        <v>1671</v>
      </c>
      <c r="F456" s="86" t="str">
        <f t="shared" si="77"/>
        <v>CL</v>
      </c>
      <c r="G456" s="86"/>
      <c r="H456" s="86"/>
      <c r="I456" s="86">
        <v>13</v>
      </c>
      <c r="J456" s="86">
        <v>9.5</v>
      </c>
      <c r="K456" s="86">
        <v>15.5</v>
      </c>
      <c r="L456" s="86">
        <v>13</v>
      </c>
      <c r="M456" s="86">
        <v>6.5</v>
      </c>
      <c r="N456" s="86">
        <v>6.5</v>
      </c>
      <c r="O456" s="86"/>
      <c r="P456" s="86"/>
      <c r="Q456" s="86"/>
      <c r="R456" s="86"/>
      <c r="S456" s="86"/>
      <c r="T456" s="86"/>
      <c r="U456" s="86"/>
      <c r="V456" s="86"/>
      <c r="W456" s="86"/>
      <c r="X456" s="86"/>
      <c r="Y456" s="86"/>
      <c r="Z456" s="86">
        <v>8</v>
      </c>
      <c r="AA456" s="86"/>
      <c r="AB456" s="86">
        <v>7</v>
      </c>
      <c r="AC456" s="86">
        <v>3</v>
      </c>
      <c r="AD456" s="86"/>
      <c r="AE456" s="86"/>
      <c r="AF456" s="86">
        <v>4</v>
      </c>
      <c r="AG456" s="86">
        <v>6</v>
      </c>
      <c r="AH456" s="86">
        <v>5</v>
      </c>
    </row>
    <row r="457" spans="1:34" x14ac:dyDescent="0.2">
      <c r="A457" s="87">
        <v>42536</v>
      </c>
      <c r="B457" s="86">
        <v>167</v>
      </c>
      <c r="C457" s="86" t="s">
        <v>1752</v>
      </c>
      <c r="D457" s="86" t="str">
        <f t="shared" si="76"/>
        <v>5</v>
      </c>
      <c r="E457" s="86" t="s">
        <v>1671</v>
      </c>
      <c r="F457" s="86" t="str">
        <f t="shared" si="77"/>
        <v>CT</v>
      </c>
      <c r="G457" s="86"/>
      <c r="H457" s="86"/>
      <c r="I457" s="86">
        <v>7</v>
      </c>
      <c r="J457" s="86">
        <v>7</v>
      </c>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row>
    <row r="458" spans="1:34" x14ac:dyDescent="0.2">
      <c r="A458" s="87">
        <v>42544</v>
      </c>
      <c r="B458" s="86">
        <v>175</v>
      </c>
      <c r="C458" s="86" t="s">
        <v>1752</v>
      </c>
      <c r="D458" s="86" t="str">
        <f t="shared" si="76"/>
        <v>5</v>
      </c>
      <c r="E458" s="86" t="s">
        <v>1671</v>
      </c>
      <c r="F458" s="86" t="str">
        <f t="shared" si="77"/>
        <v>CT</v>
      </c>
      <c r="G458" s="86"/>
      <c r="H458" s="86"/>
      <c r="I458" s="86">
        <v>7.5</v>
      </c>
      <c r="J458" s="86">
        <v>7.5</v>
      </c>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row>
    <row r="459" spans="1:34" x14ac:dyDescent="0.2">
      <c r="A459" s="87">
        <v>42550</v>
      </c>
      <c r="B459" s="86">
        <v>181</v>
      </c>
      <c r="C459" s="86" t="s">
        <v>1752</v>
      </c>
      <c r="D459" s="86" t="str">
        <f t="shared" si="76"/>
        <v>5</v>
      </c>
      <c r="E459" s="86" t="s">
        <v>1671</v>
      </c>
      <c r="F459" s="86" t="str">
        <f t="shared" si="77"/>
        <v>CT</v>
      </c>
      <c r="G459" s="86"/>
      <c r="H459" s="86"/>
      <c r="I459" s="86">
        <v>10</v>
      </c>
      <c r="J459" s="86">
        <v>10</v>
      </c>
      <c r="K459" s="86">
        <v>0.5</v>
      </c>
      <c r="L459" s="86">
        <v>0.5</v>
      </c>
      <c r="M459" s="86"/>
      <c r="N459" s="86"/>
      <c r="O459" s="86"/>
      <c r="P459" s="86"/>
      <c r="Q459" s="86"/>
      <c r="R459" s="86"/>
      <c r="S459" s="86"/>
      <c r="T459" s="86"/>
      <c r="U459" s="86"/>
      <c r="V459" s="86"/>
      <c r="W459" s="86"/>
      <c r="X459" s="86"/>
      <c r="Y459" s="86"/>
      <c r="Z459" s="86"/>
      <c r="AA459" s="86"/>
      <c r="AB459" s="86">
        <v>10</v>
      </c>
      <c r="AC459" s="86">
        <v>10</v>
      </c>
      <c r="AD459" s="86"/>
      <c r="AE459" s="86"/>
      <c r="AF459" s="86">
        <v>10</v>
      </c>
      <c r="AG459" s="86">
        <v>10</v>
      </c>
      <c r="AH459" s="86">
        <v>10</v>
      </c>
    </row>
    <row r="460" spans="1:34" x14ac:dyDescent="0.2">
      <c r="A460" s="87">
        <v>42558</v>
      </c>
      <c r="B460" s="86">
        <v>189</v>
      </c>
      <c r="C460" s="86" t="s">
        <v>1752</v>
      </c>
      <c r="D460" s="86" t="str">
        <f t="shared" si="76"/>
        <v>5</v>
      </c>
      <c r="E460" s="86" t="s">
        <v>1671</v>
      </c>
      <c r="F460" s="86" t="str">
        <f t="shared" si="77"/>
        <v>CT</v>
      </c>
      <c r="G460" s="86"/>
      <c r="H460" s="86"/>
      <c r="I460" s="86">
        <v>11</v>
      </c>
      <c r="J460" s="86">
        <v>11</v>
      </c>
      <c r="K460" s="86">
        <v>2.5</v>
      </c>
      <c r="L460" s="86">
        <v>2.5</v>
      </c>
      <c r="M460" s="86"/>
      <c r="N460" s="86"/>
      <c r="O460" s="86"/>
      <c r="P460" s="86"/>
      <c r="Q460" s="86"/>
      <c r="R460" s="86"/>
      <c r="S460" s="86">
        <v>0.49</v>
      </c>
      <c r="T460" s="86">
        <v>0.57999999999999996</v>
      </c>
      <c r="U460" s="86">
        <f>AVERAGE(S460:T460)</f>
        <v>0.53499999999999992</v>
      </c>
      <c r="V460" s="86">
        <v>0.57999999999999996</v>
      </c>
      <c r="W460" s="86">
        <f t="shared" ref="W460:X464" si="78">11.898*(U460^(3.3534))</f>
        <v>1.4606142629224255</v>
      </c>
      <c r="X460" s="86">
        <f t="shared" si="78"/>
        <v>1.9149321834042425</v>
      </c>
      <c r="Y460" s="86"/>
      <c r="Z460" s="86"/>
      <c r="AA460" s="86"/>
      <c r="AB460" s="86">
        <v>10</v>
      </c>
      <c r="AC460" s="86">
        <v>10</v>
      </c>
      <c r="AD460" s="86"/>
      <c r="AE460" s="86"/>
      <c r="AF460" s="86">
        <v>7</v>
      </c>
      <c r="AG460" s="86">
        <v>10</v>
      </c>
      <c r="AH460" s="86">
        <v>10</v>
      </c>
    </row>
    <row r="461" spans="1:34" x14ac:dyDescent="0.2">
      <c r="A461" s="87">
        <v>42569</v>
      </c>
      <c r="B461" s="86">
        <v>200</v>
      </c>
      <c r="C461" s="86" t="s">
        <v>1752</v>
      </c>
      <c r="D461" s="86" t="str">
        <f t="shared" si="76"/>
        <v>5</v>
      </c>
      <c r="E461" s="86" t="s">
        <v>1671</v>
      </c>
      <c r="F461" s="86" t="str">
        <f t="shared" si="77"/>
        <v>CT</v>
      </c>
      <c r="G461" s="86"/>
      <c r="H461" s="86"/>
      <c r="I461" s="86">
        <v>11</v>
      </c>
      <c r="J461" s="86">
        <v>11</v>
      </c>
      <c r="K461" s="86">
        <v>3</v>
      </c>
      <c r="L461" s="86">
        <v>3</v>
      </c>
      <c r="M461" s="86"/>
      <c r="N461" s="86"/>
      <c r="O461" s="86"/>
      <c r="P461" s="86"/>
      <c r="Q461" s="86"/>
      <c r="R461" s="86"/>
      <c r="S461" s="86">
        <v>0.56000000000000005</v>
      </c>
      <c r="T461" s="86">
        <v>0.56999999999999995</v>
      </c>
      <c r="U461" s="86">
        <f>AVERAGE(S461:T461)</f>
        <v>0.56499999999999995</v>
      </c>
      <c r="V461" s="86">
        <v>0.59</v>
      </c>
      <c r="W461" s="86">
        <f t="shared" si="78"/>
        <v>1.753853159694424</v>
      </c>
      <c r="X461" s="86">
        <f t="shared" si="78"/>
        <v>2.0279119780664363</v>
      </c>
      <c r="Y461" s="86"/>
      <c r="Z461" s="86">
        <v>9</v>
      </c>
      <c r="AA461" s="86"/>
      <c r="AB461" s="86">
        <v>9</v>
      </c>
      <c r="AC461" s="86"/>
      <c r="AD461" s="86"/>
      <c r="AE461" s="86"/>
      <c r="AF461" s="86">
        <v>7</v>
      </c>
      <c r="AG461" s="86">
        <v>8</v>
      </c>
      <c r="AH461" s="86">
        <v>7</v>
      </c>
    </row>
    <row r="462" spans="1:34" x14ac:dyDescent="0.2">
      <c r="A462" s="87">
        <v>42576</v>
      </c>
      <c r="B462" s="86">
        <v>207</v>
      </c>
      <c r="C462" s="86" t="s">
        <v>1752</v>
      </c>
      <c r="D462" s="86" t="str">
        <f t="shared" si="76"/>
        <v>5</v>
      </c>
      <c r="E462" s="86" t="s">
        <v>1671</v>
      </c>
      <c r="F462" s="86" t="str">
        <f t="shared" si="77"/>
        <v>CT</v>
      </c>
      <c r="G462" s="86"/>
      <c r="H462" s="86"/>
      <c r="I462" s="86">
        <v>11</v>
      </c>
      <c r="J462" s="86">
        <v>11</v>
      </c>
      <c r="K462" s="86">
        <v>3.5</v>
      </c>
      <c r="L462" s="86">
        <v>3.5</v>
      </c>
      <c r="M462" s="86"/>
      <c r="N462" s="86"/>
      <c r="O462" s="86"/>
      <c r="P462" s="86"/>
      <c r="Q462" s="86"/>
      <c r="R462" s="86"/>
      <c r="S462" s="86">
        <v>0.55000000000000004</v>
      </c>
      <c r="T462" s="86">
        <v>0.56999999999999995</v>
      </c>
      <c r="U462" s="86">
        <f>AVERAGE(S462:T462)</f>
        <v>0.56000000000000005</v>
      </c>
      <c r="V462" s="86">
        <v>0.56000000000000005</v>
      </c>
      <c r="W462" s="86">
        <f t="shared" si="78"/>
        <v>1.7023454502226976</v>
      </c>
      <c r="X462" s="86">
        <f t="shared" si="78"/>
        <v>1.7023454502226976</v>
      </c>
      <c r="Y462" s="86"/>
      <c r="Z462" s="86">
        <v>8</v>
      </c>
      <c r="AA462" s="86"/>
      <c r="AB462" s="86">
        <v>8</v>
      </c>
      <c r="AC462" s="86"/>
      <c r="AD462" s="86"/>
      <c r="AE462" s="86"/>
      <c r="AF462" s="86">
        <v>6</v>
      </c>
      <c r="AG462" s="86">
        <v>7</v>
      </c>
      <c r="AH462" s="86">
        <v>6</v>
      </c>
    </row>
    <row r="463" spans="1:34" x14ac:dyDescent="0.2">
      <c r="A463" s="87">
        <v>42585</v>
      </c>
      <c r="B463" s="86">
        <v>216</v>
      </c>
      <c r="C463" s="86" t="s">
        <v>1752</v>
      </c>
      <c r="D463" s="86" t="str">
        <f t="shared" si="76"/>
        <v>5</v>
      </c>
      <c r="E463" s="86" t="s">
        <v>1671</v>
      </c>
      <c r="F463" s="86" t="str">
        <f t="shared" si="77"/>
        <v>CT</v>
      </c>
      <c r="G463" s="86"/>
      <c r="H463" s="86"/>
      <c r="I463" s="86">
        <v>11</v>
      </c>
      <c r="J463" s="86">
        <v>10.5</v>
      </c>
      <c r="K463" s="86">
        <v>5.5</v>
      </c>
      <c r="L463" s="86">
        <v>5.5</v>
      </c>
      <c r="M463" s="86"/>
      <c r="N463" s="86"/>
      <c r="O463" s="86"/>
      <c r="P463" s="86"/>
      <c r="Q463" s="86"/>
      <c r="R463" s="86"/>
      <c r="S463" s="86">
        <v>0.56000000000000005</v>
      </c>
      <c r="T463" s="86">
        <v>0.57999999999999996</v>
      </c>
      <c r="U463" s="86">
        <f>AVERAGE(S463:T463)</f>
        <v>0.57000000000000006</v>
      </c>
      <c r="V463" s="86">
        <v>0.6</v>
      </c>
      <c r="W463" s="86">
        <f t="shared" si="78"/>
        <v>1.806444843021042</v>
      </c>
      <c r="X463" s="86">
        <f t="shared" si="78"/>
        <v>2.14548937246242</v>
      </c>
      <c r="Y463" s="86"/>
      <c r="Z463" s="86">
        <v>7</v>
      </c>
      <c r="AA463" s="86"/>
      <c r="AB463" s="86">
        <v>7</v>
      </c>
      <c r="AC463" s="86">
        <v>1</v>
      </c>
      <c r="AD463" s="86"/>
      <c r="AE463" s="86"/>
      <c r="AF463" s="86">
        <v>6</v>
      </c>
      <c r="AG463" s="86">
        <v>7</v>
      </c>
      <c r="AH463" s="86">
        <v>5</v>
      </c>
    </row>
    <row r="464" spans="1:34" x14ac:dyDescent="0.2">
      <c r="A464" s="87">
        <v>42595</v>
      </c>
      <c r="B464" s="86">
        <v>226</v>
      </c>
      <c r="C464" s="86" t="s">
        <v>1752</v>
      </c>
      <c r="D464" s="86" t="str">
        <f t="shared" si="76"/>
        <v>5</v>
      </c>
      <c r="E464" s="86" t="s">
        <v>1671</v>
      </c>
      <c r="F464" s="86" t="str">
        <f t="shared" si="77"/>
        <v>CT</v>
      </c>
      <c r="G464" s="86"/>
      <c r="H464" s="86"/>
      <c r="I464" s="86">
        <v>11</v>
      </c>
      <c r="J464" s="86">
        <v>9.5</v>
      </c>
      <c r="K464" s="86">
        <v>5.5</v>
      </c>
      <c r="L464" s="86">
        <v>5.5</v>
      </c>
      <c r="M464" s="86"/>
      <c r="N464" s="86"/>
      <c r="O464" s="86"/>
      <c r="P464" s="86"/>
      <c r="Q464" s="86"/>
      <c r="R464" s="86"/>
      <c r="S464" s="86">
        <v>0.6</v>
      </c>
      <c r="T464" s="86">
        <v>0.59</v>
      </c>
      <c r="U464" s="86">
        <f>AVERAGE(S464:T464)</f>
        <v>0.59499999999999997</v>
      </c>
      <c r="V464" s="86">
        <v>0.6</v>
      </c>
      <c r="W464" s="86">
        <f t="shared" si="78"/>
        <v>2.0861193789485584</v>
      </c>
      <c r="X464" s="86">
        <f t="shared" si="78"/>
        <v>2.14548937246242</v>
      </c>
      <c r="Y464" s="86"/>
      <c r="Z464" s="86">
        <v>7</v>
      </c>
      <c r="AA464" s="86"/>
      <c r="AB464" s="86">
        <v>7</v>
      </c>
      <c r="AC464" s="86">
        <v>1</v>
      </c>
      <c r="AD464" s="86"/>
      <c r="AE464" s="86"/>
      <c r="AF464" s="86">
        <v>4</v>
      </c>
      <c r="AG464" s="86">
        <v>6</v>
      </c>
      <c r="AH464" s="86">
        <v>4</v>
      </c>
    </row>
    <row r="465" spans="1:34" x14ac:dyDescent="0.2">
      <c r="A465" s="87">
        <v>42601</v>
      </c>
      <c r="B465" s="86">
        <v>232</v>
      </c>
      <c r="C465" s="86" t="s">
        <v>1752</v>
      </c>
      <c r="D465" s="86" t="str">
        <f t="shared" si="76"/>
        <v>5</v>
      </c>
      <c r="E465" s="86" t="s">
        <v>1671</v>
      </c>
      <c r="F465" s="86" t="str">
        <f t="shared" si="77"/>
        <v>CT</v>
      </c>
      <c r="G465" s="86"/>
      <c r="H465" s="86"/>
      <c r="I465" s="86">
        <v>11</v>
      </c>
      <c r="J465" s="86">
        <v>8.5</v>
      </c>
      <c r="K465" s="86">
        <v>5.5</v>
      </c>
      <c r="L465" s="86">
        <v>5.5</v>
      </c>
      <c r="M465" s="86"/>
      <c r="N465" s="86"/>
      <c r="O465" s="86"/>
      <c r="P465" s="86"/>
      <c r="Q465" s="86"/>
      <c r="R465" s="86"/>
      <c r="S465" s="86"/>
      <c r="T465" s="86"/>
      <c r="U465" s="86"/>
      <c r="V465" s="86"/>
      <c r="W465" s="86"/>
      <c r="X465" s="86"/>
      <c r="Y465" s="86"/>
      <c r="Z465" s="86">
        <v>8</v>
      </c>
      <c r="AA465" s="86"/>
      <c r="AB465" s="86">
        <v>7</v>
      </c>
      <c r="AC465" s="86">
        <v>5</v>
      </c>
      <c r="AD465" s="86"/>
      <c r="AE465" s="86"/>
      <c r="AF465" s="86">
        <v>4</v>
      </c>
      <c r="AG465" s="86">
        <v>7</v>
      </c>
      <c r="AH465" s="86">
        <v>5</v>
      </c>
    </row>
    <row r="466" spans="1:34" x14ac:dyDescent="0.2">
      <c r="A466" s="87">
        <v>42536</v>
      </c>
      <c r="B466" s="86">
        <v>167</v>
      </c>
      <c r="C466" s="86" t="s">
        <v>1758</v>
      </c>
      <c r="D466" s="86" t="str">
        <f t="shared" si="76"/>
        <v>5</v>
      </c>
      <c r="E466" s="86" t="s">
        <v>1671</v>
      </c>
      <c r="F466" s="86" t="str">
        <f t="shared" si="77"/>
        <v>FR</v>
      </c>
      <c r="G466" s="86"/>
      <c r="H466" s="86"/>
      <c r="I466" s="86">
        <v>6</v>
      </c>
      <c r="J466" s="86">
        <v>6</v>
      </c>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row>
    <row r="467" spans="1:34" x14ac:dyDescent="0.2">
      <c r="A467" s="87">
        <v>42544</v>
      </c>
      <c r="B467" s="86">
        <v>175</v>
      </c>
      <c r="C467" s="86" t="s">
        <v>1758</v>
      </c>
      <c r="D467" s="86" t="str">
        <f t="shared" si="76"/>
        <v>5</v>
      </c>
      <c r="E467" s="86" t="s">
        <v>1671</v>
      </c>
      <c r="F467" s="86" t="str">
        <f t="shared" si="77"/>
        <v>FR</v>
      </c>
      <c r="G467" s="86"/>
      <c r="H467" s="86"/>
      <c r="I467" s="86">
        <v>7.5</v>
      </c>
      <c r="J467" s="86">
        <v>7.5</v>
      </c>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row>
    <row r="468" spans="1:34" x14ac:dyDescent="0.2">
      <c r="A468" s="87">
        <v>42550</v>
      </c>
      <c r="B468" s="86">
        <v>181</v>
      </c>
      <c r="C468" s="86" t="s">
        <v>1758</v>
      </c>
      <c r="D468" s="86" t="str">
        <f t="shared" si="76"/>
        <v>5</v>
      </c>
      <c r="E468" s="86" t="s">
        <v>1671</v>
      </c>
      <c r="F468" s="86" t="str">
        <f t="shared" si="77"/>
        <v>FR</v>
      </c>
      <c r="G468" s="86"/>
      <c r="H468" s="86"/>
      <c r="I468" s="86">
        <v>9.5</v>
      </c>
      <c r="J468" s="86">
        <v>9.5</v>
      </c>
      <c r="K468" s="86"/>
      <c r="L468" s="86"/>
      <c r="M468" s="86"/>
      <c r="N468" s="86"/>
      <c r="O468" s="86"/>
      <c r="P468" s="86"/>
      <c r="Q468" s="86"/>
      <c r="R468" s="86"/>
      <c r="S468" s="86"/>
      <c r="T468" s="86"/>
      <c r="U468" s="86"/>
      <c r="V468" s="86"/>
      <c r="W468" s="86"/>
      <c r="X468" s="86"/>
      <c r="Y468" s="86"/>
      <c r="Z468" s="86"/>
      <c r="AA468" s="86"/>
      <c r="AB468" s="86">
        <v>10</v>
      </c>
      <c r="AC468" s="86">
        <v>10</v>
      </c>
      <c r="AD468" s="86"/>
      <c r="AE468" s="86"/>
      <c r="AF468" s="86">
        <v>10</v>
      </c>
      <c r="AG468" s="86">
        <v>10</v>
      </c>
      <c r="AH468" s="86">
        <v>10</v>
      </c>
    </row>
    <row r="469" spans="1:34" x14ac:dyDescent="0.2">
      <c r="A469" s="87">
        <v>42558</v>
      </c>
      <c r="B469" s="86">
        <v>189</v>
      </c>
      <c r="C469" s="86" t="s">
        <v>1758</v>
      </c>
      <c r="D469" s="86" t="str">
        <f t="shared" si="76"/>
        <v>5</v>
      </c>
      <c r="E469" s="86" t="s">
        <v>1671</v>
      </c>
      <c r="F469" s="86" t="str">
        <f t="shared" si="77"/>
        <v>FR</v>
      </c>
      <c r="G469" s="86"/>
      <c r="H469" s="86"/>
      <c r="I469" s="86">
        <v>15</v>
      </c>
      <c r="J469" s="86">
        <v>15</v>
      </c>
      <c r="K469" s="86"/>
      <c r="L469" s="86"/>
      <c r="M469" s="86"/>
      <c r="N469" s="86"/>
      <c r="O469" s="86"/>
      <c r="P469" s="86"/>
      <c r="Q469" s="86"/>
      <c r="R469" s="86"/>
      <c r="S469" s="86">
        <v>0.43</v>
      </c>
      <c r="T469" s="86">
        <v>0.53</v>
      </c>
      <c r="U469" s="86">
        <f>AVERAGE(S469:T469)</f>
        <v>0.48</v>
      </c>
      <c r="V469" s="86">
        <v>0.61</v>
      </c>
      <c r="W469" s="86">
        <f t="shared" ref="W469:X473" si="79">11.898*(U469^(3.3534))</f>
        <v>1.0151923348970988</v>
      </c>
      <c r="X469" s="86">
        <f t="shared" si="79"/>
        <v>2.2677701437850253</v>
      </c>
      <c r="Y469" s="86"/>
      <c r="Z469" s="86"/>
      <c r="AA469" s="86"/>
      <c r="AB469" s="86">
        <v>10</v>
      </c>
      <c r="AC469" s="86">
        <v>10</v>
      </c>
      <c r="AD469" s="86"/>
      <c r="AE469" s="86"/>
      <c r="AF469" s="86">
        <v>10</v>
      </c>
      <c r="AG469" s="86">
        <v>10</v>
      </c>
      <c r="AH469" s="86">
        <v>10</v>
      </c>
    </row>
    <row r="470" spans="1:34" x14ac:dyDescent="0.2">
      <c r="A470" s="87">
        <v>42569</v>
      </c>
      <c r="B470" s="86">
        <v>200</v>
      </c>
      <c r="C470" s="86" t="s">
        <v>1758</v>
      </c>
      <c r="D470" s="86" t="str">
        <f t="shared" si="76"/>
        <v>5</v>
      </c>
      <c r="E470" s="86" t="s">
        <v>1671</v>
      </c>
      <c r="F470" s="86" t="str">
        <f t="shared" si="77"/>
        <v>FR</v>
      </c>
      <c r="G470" s="86"/>
      <c r="H470" s="86"/>
      <c r="I470" s="86">
        <v>15</v>
      </c>
      <c r="J470" s="86">
        <v>15</v>
      </c>
      <c r="K470" s="86">
        <v>5.5</v>
      </c>
      <c r="L470" s="86">
        <v>5.5</v>
      </c>
      <c r="M470" s="86"/>
      <c r="N470" s="86"/>
      <c r="O470" s="86"/>
      <c r="P470" s="86"/>
      <c r="Q470" s="86"/>
      <c r="R470" s="86"/>
      <c r="S470" s="86">
        <v>0.57999999999999996</v>
      </c>
      <c r="T470" s="86">
        <v>0.57999999999999996</v>
      </c>
      <c r="U470" s="86">
        <f>AVERAGE(S470:T470)</f>
        <v>0.57999999999999996</v>
      </c>
      <c r="V470" s="86">
        <v>0.55000000000000004</v>
      </c>
      <c r="W470" s="86">
        <f t="shared" si="79"/>
        <v>1.9149321834042425</v>
      </c>
      <c r="X470" s="86">
        <f t="shared" si="79"/>
        <v>1.6025301443006683</v>
      </c>
      <c r="Y470" s="86"/>
      <c r="Z470" s="86">
        <v>8</v>
      </c>
      <c r="AA470" s="86"/>
      <c r="AB470" s="86">
        <v>9</v>
      </c>
      <c r="AC470" s="86">
        <v>7</v>
      </c>
      <c r="AD470" s="86"/>
      <c r="AE470" s="86"/>
      <c r="AF470" s="86">
        <v>8</v>
      </c>
      <c r="AG470" s="86">
        <v>8</v>
      </c>
      <c r="AH470" s="86">
        <v>8</v>
      </c>
    </row>
    <row r="471" spans="1:34" x14ac:dyDescent="0.2">
      <c r="A471" s="87">
        <v>42576</v>
      </c>
      <c r="B471" s="86">
        <v>207</v>
      </c>
      <c r="C471" s="86" t="s">
        <v>1758</v>
      </c>
      <c r="D471" s="86" t="str">
        <f t="shared" si="76"/>
        <v>5</v>
      </c>
      <c r="E471" s="86" t="s">
        <v>1671</v>
      </c>
      <c r="F471" s="86" t="str">
        <f t="shared" si="77"/>
        <v>FR</v>
      </c>
      <c r="G471" s="86"/>
      <c r="H471" s="86"/>
      <c r="I471" s="86">
        <v>15</v>
      </c>
      <c r="J471" s="86">
        <v>15</v>
      </c>
      <c r="K471" s="86">
        <v>5.5</v>
      </c>
      <c r="L471" s="86">
        <v>5.5</v>
      </c>
      <c r="M471" s="86"/>
      <c r="N471" s="86"/>
      <c r="O471" s="86"/>
      <c r="P471" s="86"/>
      <c r="Q471" s="86"/>
      <c r="R471" s="86"/>
      <c r="S471" s="86">
        <v>0.55000000000000004</v>
      </c>
      <c r="T471" s="86">
        <v>0.56999999999999995</v>
      </c>
      <c r="U471" s="86">
        <f>AVERAGE(S471:T471)</f>
        <v>0.56000000000000005</v>
      </c>
      <c r="V471" s="86">
        <v>0.53</v>
      </c>
      <c r="W471" s="86">
        <f t="shared" si="79"/>
        <v>1.7023454502226976</v>
      </c>
      <c r="X471" s="86">
        <f t="shared" si="79"/>
        <v>1.4153396250219665</v>
      </c>
      <c r="Y471" s="86"/>
      <c r="Z471" s="86">
        <v>8</v>
      </c>
      <c r="AA471" s="86"/>
      <c r="AB471" s="86">
        <v>8</v>
      </c>
      <c r="AC471" s="86">
        <v>7</v>
      </c>
      <c r="AD471" s="86"/>
      <c r="AE471" s="86"/>
      <c r="AF471" s="86">
        <v>7</v>
      </c>
      <c r="AG471" s="86">
        <v>8</v>
      </c>
      <c r="AH471" s="86">
        <v>7</v>
      </c>
    </row>
    <row r="472" spans="1:34" x14ac:dyDescent="0.2">
      <c r="A472" s="87">
        <v>42585</v>
      </c>
      <c r="B472" s="86">
        <v>216</v>
      </c>
      <c r="C472" s="86" t="s">
        <v>1758</v>
      </c>
      <c r="D472" s="86" t="str">
        <f t="shared" si="76"/>
        <v>5</v>
      </c>
      <c r="E472" s="86" t="s">
        <v>1671</v>
      </c>
      <c r="F472" s="86" t="str">
        <f t="shared" si="77"/>
        <v>FR</v>
      </c>
      <c r="G472" s="86"/>
      <c r="H472" s="86"/>
      <c r="I472" s="86">
        <v>15</v>
      </c>
      <c r="J472" s="86">
        <v>14.5</v>
      </c>
      <c r="K472" s="86">
        <v>7</v>
      </c>
      <c r="L472" s="86">
        <v>7</v>
      </c>
      <c r="M472" s="86"/>
      <c r="N472" s="86"/>
      <c r="O472" s="86"/>
      <c r="P472" s="86"/>
      <c r="Q472" s="86"/>
      <c r="R472" s="86"/>
      <c r="S472" s="86">
        <v>0.56999999999999995</v>
      </c>
      <c r="T472" s="86">
        <v>0.57999999999999996</v>
      </c>
      <c r="U472" s="86">
        <f>AVERAGE(S472:T472)</f>
        <v>0.57499999999999996</v>
      </c>
      <c r="V472" s="86">
        <v>0.52</v>
      </c>
      <c r="W472" s="86">
        <f t="shared" si="79"/>
        <v>1.8601335031507611</v>
      </c>
      <c r="X472" s="86">
        <f t="shared" si="79"/>
        <v>1.3277599882279214</v>
      </c>
      <c r="Y472" s="86"/>
      <c r="Z472" s="86">
        <v>8</v>
      </c>
      <c r="AA472" s="86"/>
      <c r="AB472" s="86">
        <v>8</v>
      </c>
      <c r="AC472" s="86">
        <v>4</v>
      </c>
      <c r="AD472" s="86"/>
      <c r="AE472" s="86"/>
      <c r="AF472" s="86">
        <v>7</v>
      </c>
      <c r="AG472" s="86">
        <v>7</v>
      </c>
      <c r="AH472" s="86">
        <v>6</v>
      </c>
    </row>
    <row r="473" spans="1:34" x14ac:dyDescent="0.2">
      <c r="A473" s="87">
        <v>42595</v>
      </c>
      <c r="B473" s="86">
        <v>226</v>
      </c>
      <c r="C473" s="86" t="s">
        <v>1758</v>
      </c>
      <c r="D473" s="86" t="str">
        <f t="shared" si="76"/>
        <v>5</v>
      </c>
      <c r="E473" s="86" t="s">
        <v>1671</v>
      </c>
      <c r="F473" s="86" t="str">
        <f t="shared" si="77"/>
        <v>FR</v>
      </c>
      <c r="G473" s="86"/>
      <c r="H473" s="86"/>
      <c r="I473" s="86">
        <v>15</v>
      </c>
      <c r="J473" s="86">
        <v>10</v>
      </c>
      <c r="K473" s="86">
        <v>7</v>
      </c>
      <c r="L473" s="86">
        <v>7</v>
      </c>
      <c r="M473" s="86"/>
      <c r="N473" s="86"/>
      <c r="O473" s="86"/>
      <c r="P473" s="86"/>
      <c r="Q473" s="86"/>
      <c r="R473" s="86"/>
      <c r="S473" s="86">
        <v>0.59</v>
      </c>
      <c r="T473" s="86">
        <v>0.54</v>
      </c>
      <c r="U473" s="86">
        <f>AVERAGE(S473:T473)</f>
        <v>0.56499999999999995</v>
      </c>
      <c r="V473" s="86">
        <v>0.56999999999999995</v>
      </c>
      <c r="W473" s="86">
        <f t="shared" si="79"/>
        <v>1.753853159694424</v>
      </c>
      <c r="X473" s="86">
        <f t="shared" si="79"/>
        <v>1.8064448430210411</v>
      </c>
      <c r="Y473" s="86"/>
      <c r="Z473" s="86">
        <v>7</v>
      </c>
      <c r="AA473" s="86"/>
      <c r="AB473" s="86">
        <v>7</v>
      </c>
      <c r="AC473" s="86">
        <v>0</v>
      </c>
      <c r="AD473" s="86"/>
      <c r="AE473" s="86"/>
      <c r="AF473" s="86">
        <v>5</v>
      </c>
      <c r="AG473" s="86">
        <v>6</v>
      </c>
      <c r="AH473" s="86">
        <v>4</v>
      </c>
    </row>
    <row r="474" spans="1:34" x14ac:dyDescent="0.2">
      <c r="A474" s="87">
        <v>42601</v>
      </c>
      <c r="B474" s="86">
        <v>232</v>
      </c>
      <c r="C474" s="86" t="s">
        <v>1758</v>
      </c>
      <c r="D474" s="86" t="str">
        <f t="shared" si="76"/>
        <v>5</v>
      </c>
      <c r="E474" s="86" t="s">
        <v>1671</v>
      </c>
      <c r="F474" s="86" t="str">
        <f t="shared" si="77"/>
        <v>FR</v>
      </c>
      <c r="G474" s="86"/>
      <c r="H474" s="86"/>
      <c r="I474" s="86">
        <v>15</v>
      </c>
      <c r="J474" s="86">
        <v>5.5</v>
      </c>
      <c r="K474" s="86">
        <v>7</v>
      </c>
      <c r="L474" s="86">
        <v>6</v>
      </c>
      <c r="M474" s="86"/>
      <c r="N474" s="86"/>
      <c r="O474" s="86"/>
      <c r="P474" s="86"/>
      <c r="Q474" s="86"/>
      <c r="R474" s="86"/>
      <c r="S474" s="86"/>
      <c r="T474" s="86"/>
      <c r="U474" s="86"/>
      <c r="V474" s="86"/>
      <c r="W474" s="86"/>
      <c r="X474" s="86"/>
      <c r="Y474" s="86"/>
      <c r="Z474" s="86">
        <v>7</v>
      </c>
      <c r="AA474" s="86"/>
      <c r="AB474" s="86">
        <v>7</v>
      </c>
      <c r="AC474" s="86">
        <v>0</v>
      </c>
      <c r="AD474" s="86"/>
      <c r="AE474" s="86"/>
      <c r="AF474" s="86">
        <v>2</v>
      </c>
      <c r="AG474" s="86">
        <v>7</v>
      </c>
      <c r="AH474" s="86">
        <v>3</v>
      </c>
    </row>
    <row r="475" spans="1:34" x14ac:dyDescent="0.2">
      <c r="A475" s="87">
        <v>42536</v>
      </c>
      <c r="B475" s="86">
        <v>167</v>
      </c>
      <c r="C475" s="86" t="s">
        <v>1753</v>
      </c>
      <c r="D475" s="86" t="str">
        <f t="shared" si="76"/>
        <v>5</v>
      </c>
      <c r="E475" s="86" t="s">
        <v>1671</v>
      </c>
      <c r="F475" s="86" t="str">
        <f t="shared" si="77"/>
        <v>SH</v>
      </c>
      <c r="G475" s="86"/>
      <c r="H475" s="86"/>
      <c r="I475" s="86">
        <v>9.5</v>
      </c>
      <c r="J475" s="86">
        <v>9.5</v>
      </c>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row>
    <row r="476" spans="1:34" x14ac:dyDescent="0.2">
      <c r="A476" s="87">
        <v>42544</v>
      </c>
      <c r="B476" s="86">
        <v>175</v>
      </c>
      <c r="C476" s="86" t="s">
        <v>1753</v>
      </c>
      <c r="D476" s="86" t="str">
        <f t="shared" si="76"/>
        <v>5</v>
      </c>
      <c r="E476" s="86" t="s">
        <v>1671</v>
      </c>
      <c r="F476" s="86" t="str">
        <f t="shared" si="77"/>
        <v>SH</v>
      </c>
      <c r="G476" s="86"/>
      <c r="H476" s="86"/>
      <c r="I476" s="86">
        <v>11</v>
      </c>
      <c r="J476" s="86">
        <v>11</v>
      </c>
      <c r="K476" s="86">
        <v>0.5</v>
      </c>
      <c r="L476" s="86">
        <v>0.5</v>
      </c>
      <c r="M476" s="86"/>
      <c r="N476" s="86"/>
      <c r="O476" s="86"/>
      <c r="P476" s="86"/>
      <c r="Q476" s="86"/>
      <c r="R476" s="86"/>
      <c r="S476" s="86"/>
      <c r="T476" s="86"/>
      <c r="U476" s="86"/>
      <c r="V476" s="86"/>
      <c r="W476" s="86"/>
      <c r="X476" s="86"/>
      <c r="Y476" s="86"/>
      <c r="Z476" s="86"/>
      <c r="AA476" s="86"/>
      <c r="AB476" s="86"/>
      <c r="AC476" s="86"/>
      <c r="AD476" s="86"/>
      <c r="AE476" s="86"/>
      <c r="AF476" s="86"/>
      <c r="AG476" s="86"/>
      <c r="AH476" s="86"/>
    </row>
    <row r="477" spans="1:34" x14ac:dyDescent="0.2">
      <c r="A477" s="87">
        <v>42550</v>
      </c>
      <c r="B477" s="86">
        <v>181</v>
      </c>
      <c r="C477" s="86" t="s">
        <v>1753</v>
      </c>
      <c r="D477" s="86" t="str">
        <f t="shared" si="76"/>
        <v>5</v>
      </c>
      <c r="E477" s="86" t="s">
        <v>1671</v>
      </c>
      <c r="F477" s="86" t="str">
        <f t="shared" si="77"/>
        <v>SH</v>
      </c>
      <c r="G477" s="86"/>
      <c r="H477" s="86"/>
      <c r="I477" s="86">
        <v>12.5</v>
      </c>
      <c r="J477" s="86">
        <v>12.5</v>
      </c>
      <c r="K477" s="86">
        <v>2</v>
      </c>
      <c r="L477" s="86">
        <v>2</v>
      </c>
      <c r="M477" s="86"/>
      <c r="N477" s="86"/>
      <c r="O477" s="86"/>
      <c r="P477" s="86"/>
      <c r="Q477" s="86"/>
      <c r="R477" s="86"/>
      <c r="S477" s="86"/>
      <c r="T477" s="86"/>
      <c r="U477" s="86"/>
      <c r="V477" s="86"/>
      <c r="W477" s="86"/>
      <c r="X477" s="86"/>
      <c r="Y477" s="86"/>
      <c r="Z477" s="86"/>
      <c r="AA477" s="86"/>
      <c r="AB477" s="86">
        <v>10</v>
      </c>
      <c r="AC477" s="86">
        <v>10</v>
      </c>
      <c r="AD477" s="86"/>
      <c r="AE477" s="86"/>
      <c r="AF477" s="86">
        <v>10</v>
      </c>
      <c r="AG477" s="86">
        <v>10</v>
      </c>
      <c r="AH477" s="86">
        <v>10</v>
      </c>
    </row>
    <row r="478" spans="1:34" x14ac:dyDescent="0.2">
      <c r="A478" s="87">
        <v>42558</v>
      </c>
      <c r="B478" s="86">
        <v>189</v>
      </c>
      <c r="C478" s="86" t="s">
        <v>1753</v>
      </c>
      <c r="D478" s="86" t="str">
        <f t="shared" si="76"/>
        <v>5</v>
      </c>
      <c r="E478" s="86" t="s">
        <v>1671</v>
      </c>
      <c r="F478" s="86" t="str">
        <f t="shared" si="77"/>
        <v>SH</v>
      </c>
      <c r="G478" s="86"/>
      <c r="H478" s="86"/>
      <c r="I478" s="86">
        <v>12.5</v>
      </c>
      <c r="J478" s="86">
        <v>12.5</v>
      </c>
      <c r="K478" s="86">
        <v>3</v>
      </c>
      <c r="L478" s="86">
        <v>3</v>
      </c>
      <c r="M478" s="86"/>
      <c r="N478" s="86"/>
      <c r="O478" s="86"/>
      <c r="P478" s="86"/>
      <c r="Q478" s="86"/>
      <c r="R478" s="86"/>
      <c r="S478" s="86">
        <v>0.54</v>
      </c>
      <c r="T478" s="86">
        <v>0.55000000000000004</v>
      </c>
      <c r="U478" s="86">
        <f>AVERAGE(S478:T478)</f>
        <v>0.54500000000000004</v>
      </c>
      <c r="V478" s="86">
        <v>0.57999999999999996</v>
      </c>
      <c r="W478" s="86">
        <f t="shared" ref="W478:X482" si="80">11.898*(U478^(3.3534))</f>
        <v>1.5541967459091761</v>
      </c>
      <c r="X478" s="86">
        <f t="shared" si="80"/>
        <v>1.9149321834042425</v>
      </c>
      <c r="Y478" s="86"/>
      <c r="Z478" s="86"/>
      <c r="AA478" s="86"/>
      <c r="AB478" s="86">
        <v>10</v>
      </c>
      <c r="AC478" s="86">
        <v>10</v>
      </c>
      <c r="AD478" s="86"/>
      <c r="AE478" s="86"/>
      <c r="AF478" s="86">
        <v>10</v>
      </c>
      <c r="AG478" s="86">
        <v>10</v>
      </c>
      <c r="AH478" s="86">
        <v>10</v>
      </c>
    </row>
    <row r="479" spans="1:34" x14ac:dyDescent="0.2">
      <c r="A479" s="87">
        <v>42569</v>
      </c>
      <c r="B479" s="86">
        <v>200</v>
      </c>
      <c r="C479" s="86" t="s">
        <v>1753</v>
      </c>
      <c r="D479" s="86" t="str">
        <f t="shared" si="76"/>
        <v>5</v>
      </c>
      <c r="E479" s="86" t="s">
        <v>1671</v>
      </c>
      <c r="F479" s="86" t="str">
        <f t="shared" si="77"/>
        <v>SH</v>
      </c>
      <c r="G479" s="86"/>
      <c r="H479" s="86"/>
      <c r="I479" s="86">
        <v>12.5</v>
      </c>
      <c r="J479" s="86">
        <v>12.5</v>
      </c>
      <c r="K479" s="86">
        <v>5</v>
      </c>
      <c r="L479" s="86">
        <v>5</v>
      </c>
      <c r="M479" s="86"/>
      <c r="N479" s="86"/>
      <c r="O479" s="86"/>
      <c r="P479" s="86"/>
      <c r="Q479" s="86"/>
      <c r="R479" s="86"/>
      <c r="S479" s="86">
        <v>0.54</v>
      </c>
      <c r="T479" s="86">
        <v>0.52</v>
      </c>
      <c r="U479" s="86">
        <f>AVERAGE(S479:T479)</f>
        <v>0.53</v>
      </c>
      <c r="V479" s="86">
        <v>0.54</v>
      </c>
      <c r="W479" s="86">
        <f t="shared" si="80"/>
        <v>1.4153396250219665</v>
      </c>
      <c r="X479" s="86">
        <f t="shared" si="80"/>
        <v>1.506895717968777</v>
      </c>
      <c r="Y479" s="86"/>
      <c r="Z479" s="86">
        <v>9</v>
      </c>
      <c r="AA479" s="86"/>
      <c r="AB479" s="86">
        <v>9</v>
      </c>
      <c r="AC479" s="86">
        <v>8</v>
      </c>
      <c r="AD479" s="86"/>
      <c r="AE479" s="86"/>
      <c r="AF479" s="86">
        <v>8</v>
      </c>
      <c r="AG479" s="86">
        <v>7</v>
      </c>
      <c r="AH479" s="86"/>
    </row>
    <row r="480" spans="1:34" x14ac:dyDescent="0.2">
      <c r="A480" s="87">
        <v>42576</v>
      </c>
      <c r="B480" s="86">
        <v>207</v>
      </c>
      <c r="C480" s="86" t="s">
        <v>1753</v>
      </c>
      <c r="D480" s="86" t="str">
        <f t="shared" si="76"/>
        <v>5</v>
      </c>
      <c r="E480" s="86" t="s">
        <v>1671</v>
      </c>
      <c r="F480" s="86" t="str">
        <f t="shared" si="77"/>
        <v>SH</v>
      </c>
      <c r="G480" s="86"/>
      <c r="H480" s="86"/>
      <c r="I480" s="86">
        <v>12.5</v>
      </c>
      <c r="J480" s="86">
        <v>12.5</v>
      </c>
      <c r="K480" s="86">
        <v>5.5</v>
      </c>
      <c r="L480" s="86">
        <v>5.5</v>
      </c>
      <c r="M480" s="86"/>
      <c r="N480" s="86"/>
      <c r="O480" s="86"/>
      <c r="P480" s="86"/>
      <c r="Q480" s="86"/>
      <c r="R480" s="86"/>
      <c r="S480" s="86">
        <v>0.53</v>
      </c>
      <c r="T480" s="86">
        <v>0.52</v>
      </c>
      <c r="U480" s="86">
        <f>AVERAGE(S480:T480)</f>
        <v>0.52500000000000002</v>
      </c>
      <c r="V480" s="86">
        <v>0.53</v>
      </c>
      <c r="W480" s="86">
        <f t="shared" si="80"/>
        <v>1.3710590905803748</v>
      </c>
      <c r="X480" s="86">
        <f t="shared" si="80"/>
        <v>1.4153396250219665</v>
      </c>
      <c r="Y480" s="86"/>
      <c r="Z480" s="86">
        <v>8</v>
      </c>
      <c r="AA480" s="86"/>
      <c r="AB480" s="86">
        <v>7</v>
      </c>
      <c r="AC480" s="86">
        <v>8</v>
      </c>
      <c r="AD480" s="86"/>
      <c r="AE480" s="86"/>
      <c r="AF480" s="86">
        <v>7</v>
      </c>
      <c r="AG480" s="86">
        <v>7</v>
      </c>
      <c r="AH480" s="86">
        <v>7</v>
      </c>
    </row>
    <row r="481" spans="1:34" x14ac:dyDescent="0.2">
      <c r="A481" s="87">
        <v>42585</v>
      </c>
      <c r="B481" s="86">
        <v>216</v>
      </c>
      <c r="C481" s="86" t="s">
        <v>1753</v>
      </c>
      <c r="D481" s="86" t="str">
        <f t="shared" si="76"/>
        <v>5</v>
      </c>
      <c r="E481" s="86" t="s">
        <v>1671</v>
      </c>
      <c r="F481" s="86" t="str">
        <f t="shared" si="77"/>
        <v>SH</v>
      </c>
      <c r="G481" s="86"/>
      <c r="H481" s="86"/>
      <c r="I481" s="86">
        <v>12.5</v>
      </c>
      <c r="J481" s="86">
        <v>12</v>
      </c>
      <c r="K481" s="86">
        <v>7</v>
      </c>
      <c r="L481" s="86">
        <v>7</v>
      </c>
      <c r="M481" s="86"/>
      <c r="N481" s="86"/>
      <c r="O481" s="86"/>
      <c r="P481" s="86"/>
      <c r="Q481" s="86"/>
      <c r="R481" s="86"/>
      <c r="S481" s="86">
        <v>0.53</v>
      </c>
      <c r="T481" s="86">
        <v>0.5</v>
      </c>
      <c r="U481" s="86">
        <f>AVERAGE(S481:T481)</f>
        <v>0.51500000000000001</v>
      </c>
      <c r="V481" s="86">
        <v>0.54</v>
      </c>
      <c r="W481" s="86">
        <f t="shared" si="80"/>
        <v>1.2854296891723416</v>
      </c>
      <c r="X481" s="86">
        <f t="shared" si="80"/>
        <v>1.506895717968777</v>
      </c>
      <c r="Y481" s="86"/>
      <c r="Z481" s="86">
        <v>7</v>
      </c>
      <c r="AA481" s="86"/>
      <c r="AB481" s="86">
        <v>7</v>
      </c>
      <c r="AC481" s="86">
        <v>7</v>
      </c>
      <c r="AD481" s="86"/>
      <c r="AE481" s="86"/>
      <c r="AF481" s="86">
        <v>5</v>
      </c>
      <c r="AG481" s="86">
        <v>7</v>
      </c>
      <c r="AH481" s="86">
        <v>6</v>
      </c>
    </row>
    <row r="482" spans="1:34" x14ac:dyDescent="0.2">
      <c r="A482" s="87">
        <v>42595</v>
      </c>
      <c r="B482" s="86">
        <v>226</v>
      </c>
      <c r="C482" s="86" t="s">
        <v>1753</v>
      </c>
      <c r="D482" s="86" t="str">
        <f t="shared" si="76"/>
        <v>5</v>
      </c>
      <c r="E482" s="86" t="s">
        <v>1671</v>
      </c>
      <c r="F482" s="86" t="str">
        <f t="shared" si="77"/>
        <v>SH</v>
      </c>
      <c r="G482" s="86"/>
      <c r="H482" s="86"/>
      <c r="I482" s="86">
        <v>12.5</v>
      </c>
      <c r="J482" s="86">
        <v>12</v>
      </c>
      <c r="K482" s="86">
        <v>7</v>
      </c>
      <c r="L482" s="86">
        <v>7</v>
      </c>
      <c r="M482" s="86"/>
      <c r="N482" s="86"/>
      <c r="O482" s="86"/>
      <c r="P482" s="86"/>
      <c r="Q482" s="86"/>
      <c r="R482" s="86"/>
      <c r="S482" s="86">
        <v>0.56999999999999995</v>
      </c>
      <c r="T482" s="86">
        <v>0.56000000000000005</v>
      </c>
      <c r="U482" s="86">
        <f>AVERAGE(S482:T482)</f>
        <v>0.56499999999999995</v>
      </c>
      <c r="V482" s="86">
        <v>0.56000000000000005</v>
      </c>
      <c r="W482" s="86">
        <f t="shared" si="80"/>
        <v>1.753853159694424</v>
      </c>
      <c r="X482" s="86">
        <f t="shared" si="80"/>
        <v>1.7023454502226976</v>
      </c>
      <c r="Y482" s="86"/>
      <c r="Z482" s="86">
        <v>6</v>
      </c>
      <c r="AA482" s="86"/>
      <c r="AB482" s="86">
        <v>7</v>
      </c>
      <c r="AC482" s="86">
        <v>1</v>
      </c>
      <c r="AD482" s="86"/>
      <c r="AE482" s="86"/>
      <c r="AF482" s="86">
        <v>2</v>
      </c>
      <c r="AG482" s="86">
        <v>6</v>
      </c>
      <c r="AH482" s="86">
        <v>4</v>
      </c>
    </row>
    <row r="483" spans="1:34" x14ac:dyDescent="0.2">
      <c r="A483" s="87">
        <v>42601</v>
      </c>
      <c r="B483" s="86">
        <v>232</v>
      </c>
      <c r="C483" s="86" t="s">
        <v>1753</v>
      </c>
      <c r="D483" s="86" t="str">
        <f t="shared" si="76"/>
        <v>5</v>
      </c>
      <c r="E483" s="86" t="s">
        <v>1671</v>
      </c>
      <c r="F483" s="86" t="str">
        <f t="shared" si="77"/>
        <v>SH</v>
      </c>
      <c r="G483" s="86"/>
      <c r="H483" s="86"/>
      <c r="I483" s="86">
        <v>12.5</v>
      </c>
      <c r="J483" s="86">
        <v>7</v>
      </c>
      <c r="K483" s="86">
        <v>7</v>
      </c>
      <c r="L483" s="86">
        <v>6.5</v>
      </c>
      <c r="M483" s="86"/>
      <c r="N483" s="86"/>
      <c r="O483" s="86"/>
      <c r="P483" s="86"/>
      <c r="Q483" s="86"/>
      <c r="R483" s="86"/>
      <c r="S483" s="86"/>
      <c r="T483" s="86"/>
      <c r="U483" s="86"/>
      <c r="V483" s="86"/>
      <c r="W483" s="86"/>
      <c r="X483" s="86"/>
      <c r="Y483" s="86"/>
      <c r="Z483" s="86">
        <v>8</v>
      </c>
      <c r="AA483" s="86"/>
      <c r="AB483" s="86">
        <v>8</v>
      </c>
      <c r="AC483" s="86">
        <v>1</v>
      </c>
      <c r="AD483" s="86"/>
      <c r="AE483" s="86"/>
      <c r="AF483" s="86">
        <v>1</v>
      </c>
      <c r="AG483" s="86">
        <v>7</v>
      </c>
      <c r="AH483" s="86">
        <v>1</v>
      </c>
    </row>
  </sheetData>
  <pageMargins left="0.75" right="0.75" top="1" bottom="1" header="0.3" footer="0.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645"/>
  <sheetViews>
    <sheetView topLeftCell="A267" zoomScale="96" zoomScaleNormal="96" workbookViewId="0">
      <selection activeCell="O352" sqref="O352"/>
    </sheetView>
  </sheetViews>
  <sheetFormatPr defaultColWidth="8.85546875" defaultRowHeight="12.75" x14ac:dyDescent="0.2"/>
  <cols>
    <col min="2" max="2" width="26.42578125" customWidth="1"/>
    <col min="3" max="3" width="51.85546875" customWidth="1"/>
    <col min="4" max="4" width="11.7109375" customWidth="1"/>
    <col min="5" max="5" width="13.85546875" customWidth="1"/>
  </cols>
  <sheetData>
    <row r="1" spans="1:14" x14ac:dyDescent="0.2">
      <c r="B1" s="11"/>
    </row>
    <row r="2" spans="1:14" ht="45" x14ac:dyDescent="0.2">
      <c r="A2" s="55" t="s">
        <v>284</v>
      </c>
      <c r="B2" s="56" t="s">
        <v>1336</v>
      </c>
      <c r="C2" s="56" t="s">
        <v>285</v>
      </c>
      <c r="D2" s="57" t="s">
        <v>286</v>
      </c>
      <c r="E2" s="57" t="s">
        <v>287</v>
      </c>
      <c r="F2" s="58" t="s">
        <v>288</v>
      </c>
      <c r="G2" s="56" t="s">
        <v>289</v>
      </c>
      <c r="H2" s="56" t="s">
        <v>290</v>
      </c>
      <c r="I2" s="56" t="s">
        <v>291</v>
      </c>
      <c r="J2" s="56" t="s">
        <v>292</v>
      </c>
      <c r="K2" s="59" t="s">
        <v>293</v>
      </c>
      <c r="L2" s="56" t="s">
        <v>294</v>
      </c>
      <c r="M2" s="56" t="s">
        <v>1337</v>
      </c>
      <c r="N2" s="56" t="s">
        <v>1374</v>
      </c>
    </row>
    <row r="3" spans="1:14" x14ac:dyDescent="0.2">
      <c r="A3">
        <v>1169</v>
      </c>
      <c r="B3" s="11" t="s">
        <v>1560</v>
      </c>
      <c r="C3" s="11" t="s">
        <v>1563</v>
      </c>
      <c r="D3">
        <v>68.99666666666667</v>
      </c>
      <c r="E3">
        <v>-150.28100000000001</v>
      </c>
      <c r="F3" t="s">
        <v>295</v>
      </c>
      <c r="G3" t="s">
        <v>1160</v>
      </c>
      <c r="H3" t="s">
        <v>295</v>
      </c>
      <c r="I3" t="s">
        <v>295</v>
      </c>
      <c r="J3" t="s">
        <v>1286</v>
      </c>
      <c r="K3" t="s">
        <v>295</v>
      </c>
      <c r="L3" t="s">
        <v>295</v>
      </c>
      <c r="M3" s="60" t="str">
        <f t="shared" ref="M3:M66" si="0">HYPERLINK("http://maps.google.com/maps?q="&amp;D3&amp;","&amp;E3,"View on Google Map")</f>
        <v>View on Google Map</v>
      </c>
    </row>
    <row r="4" spans="1:14" x14ac:dyDescent="0.2">
      <c r="A4">
        <v>1170</v>
      </c>
      <c r="B4" s="11" t="s">
        <v>1561</v>
      </c>
      <c r="C4" s="11" t="s">
        <v>1564</v>
      </c>
      <c r="D4">
        <v>68.952222222222218</v>
      </c>
      <c r="E4">
        <v>-150.21249999999998</v>
      </c>
      <c r="F4" t="s">
        <v>295</v>
      </c>
      <c r="G4" t="s">
        <v>1160</v>
      </c>
      <c r="H4" t="s">
        <v>295</v>
      </c>
      <c r="I4" t="s">
        <v>295</v>
      </c>
      <c r="J4" t="s">
        <v>1286</v>
      </c>
      <c r="K4" t="s">
        <v>295</v>
      </c>
      <c r="L4" t="s">
        <v>295</v>
      </c>
      <c r="M4" s="60" t="str">
        <f t="shared" si="0"/>
        <v>View on Google Map</v>
      </c>
    </row>
    <row r="5" spans="1:14" x14ac:dyDescent="0.2">
      <c r="A5">
        <v>1171</v>
      </c>
      <c r="B5" s="11" t="s">
        <v>1562</v>
      </c>
      <c r="C5" s="11" t="s">
        <v>1565</v>
      </c>
      <c r="D5">
        <v>68.934444444444452</v>
      </c>
      <c r="E5">
        <v>-150.2727777777778</v>
      </c>
      <c r="F5" t="s">
        <v>295</v>
      </c>
      <c r="G5" t="s">
        <v>1160</v>
      </c>
      <c r="H5" t="s">
        <v>295</v>
      </c>
      <c r="I5" t="s">
        <v>295</v>
      </c>
      <c r="J5" t="s">
        <v>1288</v>
      </c>
      <c r="K5" t="s">
        <v>295</v>
      </c>
      <c r="L5" t="s">
        <v>358</v>
      </c>
      <c r="M5" s="60" t="str">
        <f t="shared" si="0"/>
        <v>View on Google Map</v>
      </c>
    </row>
    <row r="6" spans="1:14" x14ac:dyDescent="0.2">
      <c r="A6">
        <v>518</v>
      </c>
      <c r="B6" t="s">
        <v>1118</v>
      </c>
      <c r="C6" t="s">
        <v>1107</v>
      </c>
      <c r="D6">
        <v>68.900986000000003</v>
      </c>
      <c r="E6">
        <v>-151.308469</v>
      </c>
      <c r="F6">
        <v>350</v>
      </c>
      <c r="G6" t="s">
        <v>384</v>
      </c>
      <c r="H6" t="s">
        <v>295</v>
      </c>
      <c r="I6" t="s">
        <v>295</v>
      </c>
      <c r="J6" t="s">
        <v>1026</v>
      </c>
      <c r="K6" t="s">
        <v>295</v>
      </c>
      <c r="L6" t="s">
        <v>1108</v>
      </c>
      <c r="M6" s="60" t="str">
        <f t="shared" si="0"/>
        <v>View on Google Map</v>
      </c>
    </row>
    <row r="7" spans="1:14" x14ac:dyDescent="0.2">
      <c r="A7">
        <v>478</v>
      </c>
      <c r="B7" t="s">
        <v>1056</v>
      </c>
      <c r="C7" t="str">
        <f>"Arctic LTER Site number " &amp; A7</f>
        <v>Arctic LTER Site number 478</v>
      </c>
      <c r="D7">
        <v>68.510069999999999</v>
      </c>
      <c r="E7">
        <v>-149.62691000000001</v>
      </c>
      <c r="F7">
        <v>996</v>
      </c>
      <c r="G7" t="s">
        <v>384</v>
      </c>
      <c r="H7" t="s">
        <v>295</v>
      </c>
      <c r="I7" t="s">
        <v>295</v>
      </c>
      <c r="J7" t="s">
        <v>1026</v>
      </c>
      <c r="K7" t="s">
        <v>295</v>
      </c>
      <c r="L7" t="s">
        <v>295</v>
      </c>
      <c r="M7" s="60" t="str">
        <f t="shared" si="0"/>
        <v>View on Google Map</v>
      </c>
    </row>
    <row r="8" spans="1:14" x14ac:dyDescent="0.2">
      <c r="A8">
        <v>479</v>
      </c>
      <c r="B8" t="s">
        <v>1057</v>
      </c>
      <c r="C8" t="str">
        <f>"Arctic LTER Site number " &amp; A8</f>
        <v>Arctic LTER Site number 479</v>
      </c>
      <c r="D8">
        <v>68.505080000000007</v>
      </c>
      <c r="E8">
        <v>-149.62766999999999</v>
      </c>
      <c r="F8">
        <v>986</v>
      </c>
      <c r="G8" t="s">
        <v>384</v>
      </c>
      <c r="H8" t="s">
        <v>295</v>
      </c>
      <c r="I8" t="s">
        <v>295</v>
      </c>
      <c r="J8" t="s">
        <v>1026</v>
      </c>
      <c r="K8" t="s">
        <v>295</v>
      </c>
      <c r="L8" t="s">
        <v>295</v>
      </c>
      <c r="M8" s="60" t="str">
        <f t="shared" si="0"/>
        <v>View on Google Map</v>
      </c>
    </row>
    <row r="9" spans="1:14" x14ac:dyDescent="0.2">
      <c r="A9">
        <v>480</v>
      </c>
      <c r="B9" t="s">
        <v>1058</v>
      </c>
      <c r="C9" t="str">
        <f>"Arctic LTER Site number " &amp; A9</f>
        <v>Arctic LTER Site number 480</v>
      </c>
      <c r="D9">
        <v>68.502449999999996</v>
      </c>
      <c r="E9">
        <v>-149.63137</v>
      </c>
      <c r="F9">
        <v>982</v>
      </c>
      <c r="G9" t="s">
        <v>384</v>
      </c>
      <c r="H9" t="s">
        <v>295</v>
      </c>
      <c r="I9" t="s">
        <v>295</v>
      </c>
      <c r="J9" t="s">
        <v>1026</v>
      </c>
      <c r="K9" t="s">
        <v>295</v>
      </c>
      <c r="L9" t="s">
        <v>295</v>
      </c>
      <c r="M9" s="60" t="str">
        <f t="shared" si="0"/>
        <v>View on Google Map</v>
      </c>
    </row>
    <row r="10" spans="1:14" x14ac:dyDescent="0.2">
      <c r="B10" t="s">
        <v>1444</v>
      </c>
      <c r="C10" t="s">
        <v>1442</v>
      </c>
      <c r="D10">
        <v>69.375833333333333</v>
      </c>
      <c r="E10">
        <v>-150.68138888888899</v>
      </c>
      <c r="G10" t="s">
        <v>1433</v>
      </c>
      <c r="J10" t="s">
        <v>1288</v>
      </c>
      <c r="L10" t="s">
        <v>358</v>
      </c>
      <c r="M10" s="60" t="str">
        <f t="shared" si="0"/>
        <v>View on Google Map</v>
      </c>
    </row>
    <row r="11" spans="1:14" x14ac:dyDescent="0.2">
      <c r="B11" t="s">
        <v>1445</v>
      </c>
      <c r="C11" t="s">
        <v>1442</v>
      </c>
      <c r="D11">
        <v>69.322777777777773</v>
      </c>
      <c r="E11">
        <v>-150.95055555555601</v>
      </c>
      <c r="G11" t="s">
        <v>1433</v>
      </c>
      <c r="J11" t="s">
        <v>1288</v>
      </c>
      <c r="L11" t="s">
        <v>358</v>
      </c>
      <c r="M11" s="60" t="str">
        <f t="shared" si="0"/>
        <v>View on Google Map</v>
      </c>
    </row>
    <row r="12" spans="1:14" x14ac:dyDescent="0.2">
      <c r="B12" t="s">
        <v>1443</v>
      </c>
      <c r="C12" t="s">
        <v>1442</v>
      </c>
      <c r="D12">
        <v>69.328055555555565</v>
      </c>
      <c r="E12">
        <v>-150.238055555556</v>
      </c>
      <c r="G12" t="s">
        <v>1433</v>
      </c>
      <c r="J12" t="s">
        <v>1288</v>
      </c>
      <c r="L12" t="s">
        <v>358</v>
      </c>
      <c r="M12" s="60" t="str">
        <f t="shared" si="0"/>
        <v>View on Google Map</v>
      </c>
    </row>
    <row r="13" spans="1:14" x14ac:dyDescent="0.2">
      <c r="B13" t="s">
        <v>1441</v>
      </c>
      <c r="C13" t="s">
        <v>1442</v>
      </c>
      <c r="D13">
        <v>69.30361111111111</v>
      </c>
      <c r="E13">
        <v>-149.56083333333299</v>
      </c>
      <c r="G13" t="s">
        <v>1433</v>
      </c>
      <c r="J13" t="s">
        <v>1288</v>
      </c>
      <c r="L13" t="s">
        <v>358</v>
      </c>
      <c r="M13" s="60" t="str">
        <f t="shared" si="0"/>
        <v>View on Google Map</v>
      </c>
    </row>
    <row r="14" spans="1:14" x14ac:dyDescent="0.2">
      <c r="A14">
        <v>7</v>
      </c>
      <c r="B14" t="s">
        <v>313</v>
      </c>
      <c r="C14" t="s">
        <v>304</v>
      </c>
      <c r="D14">
        <v>68.95</v>
      </c>
      <c r="E14">
        <v>-148.86666666666667</v>
      </c>
      <c r="F14">
        <v>360</v>
      </c>
      <c r="G14" t="s">
        <v>296</v>
      </c>
      <c r="H14" t="s">
        <v>295</v>
      </c>
      <c r="I14" t="s">
        <v>295</v>
      </c>
      <c r="J14" t="s">
        <v>1355</v>
      </c>
      <c r="K14" t="s">
        <v>295</v>
      </c>
      <c r="L14" t="s">
        <v>300</v>
      </c>
      <c r="M14" s="60" t="str">
        <f t="shared" si="0"/>
        <v>View on Google Map</v>
      </c>
    </row>
    <row r="15" spans="1:14" x14ac:dyDescent="0.2">
      <c r="A15">
        <v>517</v>
      </c>
      <c r="B15" t="s">
        <v>1117</v>
      </c>
      <c r="C15" t="s">
        <v>1107</v>
      </c>
      <c r="D15">
        <v>68.467832999999999</v>
      </c>
      <c r="E15">
        <v>-151.47916699999999</v>
      </c>
      <c r="F15">
        <v>732</v>
      </c>
      <c r="G15" t="s">
        <v>384</v>
      </c>
      <c r="H15" t="s">
        <v>295</v>
      </c>
      <c r="I15" t="s">
        <v>295</v>
      </c>
      <c r="J15" t="s">
        <v>1026</v>
      </c>
      <c r="K15" t="s">
        <v>295</v>
      </c>
      <c r="L15" t="s">
        <v>1108</v>
      </c>
      <c r="M15" s="60" t="str">
        <f t="shared" si="0"/>
        <v>View on Google Map</v>
      </c>
    </row>
    <row r="16" spans="1:14" x14ac:dyDescent="0.2">
      <c r="A16">
        <v>516</v>
      </c>
      <c r="B16" t="s">
        <v>1116</v>
      </c>
      <c r="C16" t="s">
        <v>1107</v>
      </c>
      <c r="D16">
        <v>68.467500000000001</v>
      </c>
      <c r="E16">
        <v>-151.49433300000001</v>
      </c>
      <c r="F16">
        <v>769</v>
      </c>
      <c r="G16" t="s">
        <v>384</v>
      </c>
      <c r="H16" t="s">
        <v>295</v>
      </c>
      <c r="I16" t="s">
        <v>295</v>
      </c>
      <c r="J16" t="s">
        <v>1026</v>
      </c>
      <c r="K16" t="s">
        <v>295</v>
      </c>
      <c r="L16" t="s">
        <v>1108</v>
      </c>
      <c r="M16" s="60" t="str">
        <f t="shared" si="0"/>
        <v>View on Google Map</v>
      </c>
    </row>
    <row r="17" spans="1:13" x14ac:dyDescent="0.2">
      <c r="A17">
        <v>515</v>
      </c>
      <c r="B17" t="s">
        <v>1115</v>
      </c>
      <c r="C17" t="s">
        <v>1107</v>
      </c>
      <c r="D17">
        <v>68.463999999999999</v>
      </c>
      <c r="E17">
        <v>-151.51516699999999</v>
      </c>
      <c r="F17">
        <v>809</v>
      </c>
      <c r="G17" t="s">
        <v>384</v>
      </c>
      <c r="H17" t="s">
        <v>295</v>
      </c>
      <c r="I17" t="s">
        <v>295</v>
      </c>
      <c r="J17" t="s">
        <v>1026</v>
      </c>
      <c r="K17" t="s">
        <v>295</v>
      </c>
      <c r="L17" t="s">
        <v>1108</v>
      </c>
      <c r="M17" s="60" t="str">
        <f t="shared" si="0"/>
        <v>View on Google Map</v>
      </c>
    </row>
    <row r="18" spans="1:13" x14ac:dyDescent="0.2">
      <c r="A18">
        <v>1177</v>
      </c>
      <c r="B18" t="s">
        <v>1297</v>
      </c>
      <c r="C18" t="s">
        <v>1296</v>
      </c>
      <c r="D18">
        <v>68.99539</v>
      </c>
      <c r="E18">
        <v>-150.28278</v>
      </c>
      <c r="F18" t="s">
        <v>295</v>
      </c>
      <c r="G18" t="s">
        <v>1160</v>
      </c>
      <c r="H18" t="s">
        <v>295</v>
      </c>
      <c r="I18" t="s">
        <v>295</v>
      </c>
      <c r="J18" t="s">
        <v>1288</v>
      </c>
      <c r="K18" t="s">
        <v>295</v>
      </c>
      <c r="L18" t="s">
        <v>358</v>
      </c>
      <c r="M18" s="60" t="str">
        <f t="shared" si="0"/>
        <v>View on Google Map</v>
      </c>
    </row>
    <row r="19" spans="1:13" x14ac:dyDescent="0.2">
      <c r="A19">
        <v>1178</v>
      </c>
      <c r="B19" t="s">
        <v>1298</v>
      </c>
      <c r="C19" t="s">
        <v>1296</v>
      </c>
      <c r="D19">
        <v>68.996089999999995</v>
      </c>
      <c r="E19">
        <v>-150.29223999999999</v>
      </c>
      <c r="F19" t="s">
        <v>295</v>
      </c>
      <c r="G19" t="s">
        <v>1160</v>
      </c>
      <c r="H19" t="s">
        <v>295</v>
      </c>
      <c r="I19" t="s">
        <v>295</v>
      </c>
      <c r="J19" t="s">
        <v>1288</v>
      </c>
      <c r="K19" t="s">
        <v>295</v>
      </c>
      <c r="L19" t="s">
        <v>358</v>
      </c>
      <c r="M19" s="60" t="str">
        <f t="shared" si="0"/>
        <v>View on Google Map</v>
      </c>
    </row>
    <row r="20" spans="1:13" x14ac:dyDescent="0.2">
      <c r="A20">
        <v>1179</v>
      </c>
      <c r="B20" t="s">
        <v>1299</v>
      </c>
      <c r="C20" t="s">
        <v>1300</v>
      </c>
      <c r="D20">
        <v>68.953829999999996</v>
      </c>
      <c r="E20">
        <v>-150.20697000000001</v>
      </c>
      <c r="F20" t="s">
        <v>295</v>
      </c>
      <c r="G20" t="s">
        <v>1160</v>
      </c>
      <c r="H20" t="s">
        <v>295</v>
      </c>
      <c r="I20" t="s">
        <v>295</v>
      </c>
      <c r="J20" t="s">
        <v>1288</v>
      </c>
      <c r="K20" t="s">
        <v>295</v>
      </c>
      <c r="L20" t="s">
        <v>358</v>
      </c>
      <c r="M20" s="60" t="str">
        <f t="shared" si="0"/>
        <v>View on Google Map</v>
      </c>
    </row>
    <row r="21" spans="1:13" x14ac:dyDescent="0.2">
      <c r="A21">
        <v>1180</v>
      </c>
      <c r="B21" s="11" t="s">
        <v>1301</v>
      </c>
      <c r="C21" t="s">
        <v>1300</v>
      </c>
      <c r="D21">
        <v>68.951099999999997</v>
      </c>
      <c r="E21">
        <v>-150.20966000000001</v>
      </c>
      <c r="F21" t="s">
        <v>295</v>
      </c>
      <c r="G21" t="s">
        <v>1160</v>
      </c>
      <c r="H21" t="s">
        <v>295</v>
      </c>
      <c r="I21" t="s">
        <v>295</v>
      </c>
      <c r="J21" t="s">
        <v>1288</v>
      </c>
      <c r="K21" t="s">
        <v>295</v>
      </c>
      <c r="L21" t="s">
        <v>358</v>
      </c>
      <c r="M21" s="60" t="str">
        <f t="shared" si="0"/>
        <v>View on Google Map</v>
      </c>
    </row>
    <row r="22" spans="1:13" x14ac:dyDescent="0.2">
      <c r="A22">
        <v>1181</v>
      </c>
      <c r="B22" s="11" t="s">
        <v>1302</v>
      </c>
      <c r="C22" t="s">
        <v>1300</v>
      </c>
      <c r="D22">
        <v>68.950720000000004</v>
      </c>
      <c r="E22">
        <v>-150.19745</v>
      </c>
      <c r="F22" t="s">
        <v>295</v>
      </c>
      <c r="G22" t="s">
        <v>1160</v>
      </c>
      <c r="H22" t="s">
        <v>295</v>
      </c>
      <c r="I22" t="s">
        <v>295</v>
      </c>
      <c r="J22" t="s">
        <v>1288</v>
      </c>
      <c r="K22" t="s">
        <v>295</v>
      </c>
      <c r="L22" t="s">
        <v>358</v>
      </c>
      <c r="M22" s="60" t="str">
        <f t="shared" si="0"/>
        <v>View on Google Map</v>
      </c>
    </row>
    <row r="23" spans="1:13" x14ac:dyDescent="0.2">
      <c r="A23">
        <v>1182</v>
      </c>
      <c r="B23" s="11" t="s">
        <v>1303</v>
      </c>
      <c r="C23" t="s">
        <v>1300</v>
      </c>
      <c r="D23">
        <v>68.950149999999994</v>
      </c>
      <c r="E23">
        <v>-150.19701000000001</v>
      </c>
      <c r="F23" t="s">
        <v>295</v>
      </c>
      <c r="G23" t="s">
        <v>1160</v>
      </c>
      <c r="H23" t="s">
        <v>295</v>
      </c>
      <c r="I23" t="s">
        <v>295</v>
      </c>
      <c r="J23" t="s">
        <v>1288</v>
      </c>
      <c r="K23" t="s">
        <v>295</v>
      </c>
      <c r="L23" t="s">
        <v>358</v>
      </c>
      <c r="M23" s="60" t="str">
        <f t="shared" si="0"/>
        <v>View on Google Map</v>
      </c>
    </row>
    <row r="24" spans="1:13" x14ac:dyDescent="0.2">
      <c r="A24">
        <v>1183</v>
      </c>
      <c r="B24" s="11" t="s">
        <v>1304</v>
      </c>
      <c r="C24" t="s">
        <v>1300</v>
      </c>
      <c r="D24">
        <v>68.949629999999999</v>
      </c>
      <c r="E24">
        <v>-150.19672</v>
      </c>
      <c r="F24" t="s">
        <v>295</v>
      </c>
      <c r="G24" t="s">
        <v>1160</v>
      </c>
      <c r="H24" t="s">
        <v>295</v>
      </c>
      <c r="I24" t="s">
        <v>295</v>
      </c>
      <c r="J24" t="s">
        <v>1288</v>
      </c>
      <c r="K24" t="s">
        <v>295</v>
      </c>
      <c r="L24" t="s">
        <v>358</v>
      </c>
      <c r="M24" s="60" t="str">
        <f t="shared" si="0"/>
        <v>View on Google Map</v>
      </c>
    </row>
    <row r="25" spans="1:13" x14ac:dyDescent="0.2">
      <c r="A25">
        <v>1184</v>
      </c>
      <c r="B25" s="11" t="s">
        <v>1305</v>
      </c>
      <c r="C25" t="s">
        <v>1300</v>
      </c>
      <c r="D25">
        <v>68.952349999999996</v>
      </c>
      <c r="E25">
        <v>-150.20769999999999</v>
      </c>
      <c r="F25" t="s">
        <v>295</v>
      </c>
      <c r="G25" t="s">
        <v>1160</v>
      </c>
      <c r="H25" t="s">
        <v>295</v>
      </c>
      <c r="I25" t="s">
        <v>295</v>
      </c>
      <c r="J25" t="s">
        <v>1288</v>
      </c>
      <c r="K25" t="s">
        <v>295</v>
      </c>
      <c r="L25" t="s">
        <v>358</v>
      </c>
      <c r="M25" s="60" t="str">
        <f t="shared" si="0"/>
        <v>View on Google Map</v>
      </c>
    </row>
    <row r="26" spans="1:13" x14ac:dyDescent="0.2">
      <c r="A26">
        <v>1185</v>
      </c>
      <c r="B26" s="11" t="s">
        <v>1306</v>
      </c>
      <c r="C26" t="s">
        <v>1300</v>
      </c>
      <c r="D26">
        <v>68.933340000000001</v>
      </c>
      <c r="E26">
        <v>-150.27288999999999</v>
      </c>
      <c r="F26" t="s">
        <v>295</v>
      </c>
      <c r="G26" t="s">
        <v>1160</v>
      </c>
      <c r="H26" t="s">
        <v>295</v>
      </c>
      <c r="I26" t="s">
        <v>295</v>
      </c>
      <c r="J26" t="s">
        <v>1288</v>
      </c>
      <c r="K26" t="s">
        <v>295</v>
      </c>
      <c r="L26" t="s">
        <v>358</v>
      </c>
      <c r="M26" s="60" t="str">
        <f t="shared" si="0"/>
        <v>View on Google Map</v>
      </c>
    </row>
    <row r="27" spans="1:13" x14ac:dyDescent="0.2">
      <c r="A27">
        <v>1186</v>
      </c>
      <c r="B27" t="s">
        <v>1307</v>
      </c>
      <c r="C27" t="s">
        <v>1300</v>
      </c>
      <c r="D27">
        <v>68.935190000000006</v>
      </c>
      <c r="E27">
        <v>-150.26884000000001</v>
      </c>
      <c r="F27" t="s">
        <v>295</v>
      </c>
      <c r="G27" t="s">
        <v>1160</v>
      </c>
      <c r="H27" t="s">
        <v>295</v>
      </c>
      <c r="I27" t="s">
        <v>295</v>
      </c>
      <c r="J27" t="s">
        <v>1288</v>
      </c>
      <c r="K27" t="s">
        <v>295</v>
      </c>
      <c r="L27" t="s">
        <v>358</v>
      </c>
      <c r="M27" s="60" t="str">
        <f t="shared" si="0"/>
        <v>View on Google Map</v>
      </c>
    </row>
    <row r="28" spans="1:13" x14ac:dyDescent="0.2">
      <c r="A28">
        <v>1187</v>
      </c>
      <c r="B28" s="11" t="s">
        <v>1308</v>
      </c>
      <c r="C28" t="s">
        <v>1300</v>
      </c>
      <c r="D28">
        <v>68.997339999999994</v>
      </c>
      <c r="E28">
        <v>-150.30745999999999</v>
      </c>
      <c r="F28" t="s">
        <v>295</v>
      </c>
      <c r="G28" t="s">
        <v>1160</v>
      </c>
      <c r="H28" t="s">
        <v>295</v>
      </c>
      <c r="I28" t="s">
        <v>295</v>
      </c>
      <c r="J28" t="s">
        <v>1288</v>
      </c>
      <c r="K28" t="s">
        <v>295</v>
      </c>
      <c r="L28" t="s">
        <v>358</v>
      </c>
      <c r="M28" s="60" t="str">
        <f t="shared" si="0"/>
        <v>View on Google Map</v>
      </c>
    </row>
    <row r="29" spans="1:13" x14ac:dyDescent="0.2">
      <c r="A29">
        <v>1188</v>
      </c>
      <c r="B29" s="11" t="s">
        <v>1309</v>
      </c>
      <c r="C29" t="s">
        <v>1300</v>
      </c>
      <c r="D29">
        <v>68.950779999999995</v>
      </c>
      <c r="E29">
        <v>-150.19788</v>
      </c>
      <c r="F29" t="s">
        <v>295</v>
      </c>
      <c r="G29" t="s">
        <v>1160</v>
      </c>
      <c r="H29" t="s">
        <v>295</v>
      </c>
      <c r="I29" t="s">
        <v>295</v>
      </c>
      <c r="J29" t="s">
        <v>1288</v>
      </c>
      <c r="K29" t="s">
        <v>295</v>
      </c>
      <c r="L29" t="s">
        <v>358</v>
      </c>
      <c r="M29" s="60" t="str">
        <f t="shared" si="0"/>
        <v>View on Google Map</v>
      </c>
    </row>
    <row r="30" spans="1:13" x14ac:dyDescent="0.2">
      <c r="A30">
        <v>1189</v>
      </c>
      <c r="B30" s="11" t="s">
        <v>1310</v>
      </c>
      <c r="C30" t="s">
        <v>1300</v>
      </c>
      <c r="D30">
        <v>68.954440000000005</v>
      </c>
      <c r="E30">
        <v>-150.20644999999999</v>
      </c>
      <c r="F30" t="s">
        <v>295</v>
      </c>
      <c r="G30" t="s">
        <v>1160</v>
      </c>
      <c r="H30" t="s">
        <v>295</v>
      </c>
      <c r="I30" t="s">
        <v>295</v>
      </c>
      <c r="J30" t="s">
        <v>1288</v>
      </c>
      <c r="K30" t="s">
        <v>295</v>
      </c>
      <c r="L30" t="s">
        <v>358</v>
      </c>
      <c r="M30" s="60" t="str">
        <f t="shared" si="0"/>
        <v>View on Google Map</v>
      </c>
    </row>
    <row r="31" spans="1:13" x14ac:dyDescent="0.2">
      <c r="A31">
        <v>1190</v>
      </c>
      <c r="B31" s="11" t="s">
        <v>1311</v>
      </c>
      <c r="C31" t="s">
        <v>1300</v>
      </c>
      <c r="D31">
        <v>69.116330000000005</v>
      </c>
      <c r="E31">
        <v>-150.79077000000001</v>
      </c>
      <c r="F31" t="s">
        <v>295</v>
      </c>
      <c r="G31" t="s">
        <v>1160</v>
      </c>
      <c r="H31" t="s">
        <v>295</v>
      </c>
      <c r="I31" t="s">
        <v>295</v>
      </c>
      <c r="J31" t="s">
        <v>1288</v>
      </c>
      <c r="K31" t="s">
        <v>295</v>
      </c>
      <c r="L31" t="s">
        <v>358</v>
      </c>
      <c r="M31" s="60" t="str">
        <f t="shared" si="0"/>
        <v>View on Google Map</v>
      </c>
    </row>
    <row r="32" spans="1:13" x14ac:dyDescent="0.2">
      <c r="A32">
        <v>1191</v>
      </c>
      <c r="B32" s="11" t="s">
        <v>1312</v>
      </c>
      <c r="C32" t="s">
        <v>1300</v>
      </c>
      <c r="D32">
        <v>69.116150000000005</v>
      </c>
      <c r="E32">
        <v>-150.79553999999999</v>
      </c>
      <c r="F32" t="s">
        <v>295</v>
      </c>
      <c r="G32" t="s">
        <v>1160</v>
      </c>
      <c r="H32" t="s">
        <v>295</v>
      </c>
      <c r="I32" t="s">
        <v>295</v>
      </c>
      <c r="J32" t="s">
        <v>1288</v>
      </c>
      <c r="K32" t="s">
        <v>295</v>
      </c>
      <c r="L32" t="s">
        <v>358</v>
      </c>
      <c r="M32" s="60" t="str">
        <f t="shared" si="0"/>
        <v>View on Google Map</v>
      </c>
    </row>
    <row r="33" spans="1:13" x14ac:dyDescent="0.2">
      <c r="A33">
        <v>3</v>
      </c>
      <c r="B33" t="s">
        <v>301</v>
      </c>
      <c r="C33" t="s">
        <v>302</v>
      </c>
      <c r="D33">
        <v>68.266666666666666</v>
      </c>
      <c r="E33">
        <v>-149.44999999999999</v>
      </c>
      <c r="F33">
        <v>914</v>
      </c>
      <c r="G33" t="s">
        <v>296</v>
      </c>
      <c r="H33" t="s">
        <v>295</v>
      </c>
      <c r="I33" t="s">
        <v>295</v>
      </c>
      <c r="J33" t="s">
        <v>1355</v>
      </c>
      <c r="K33" t="s">
        <v>295</v>
      </c>
      <c r="L33" t="s">
        <v>300</v>
      </c>
      <c r="M33" s="60" t="str">
        <f t="shared" si="0"/>
        <v>View on Google Map</v>
      </c>
    </row>
    <row r="34" spans="1:13" x14ac:dyDescent="0.2">
      <c r="A34">
        <v>2</v>
      </c>
      <c r="B34" t="s">
        <v>298</v>
      </c>
      <c r="C34" t="s">
        <v>299</v>
      </c>
      <c r="D34">
        <v>68.266666666666666</v>
      </c>
      <c r="E34">
        <v>-149.46666666666667</v>
      </c>
      <c r="F34">
        <v>914</v>
      </c>
      <c r="G34" t="s">
        <v>296</v>
      </c>
      <c r="H34" t="s">
        <v>295</v>
      </c>
      <c r="I34" t="s">
        <v>295</v>
      </c>
      <c r="J34" t="s">
        <v>1355</v>
      </c>
      <c r="K34" t="s">
        <v>295</v>
      </c>
      <c r="L34" t="s">
        <v>300</v>
      </c>
      <c r="M34" s="60" t="str">
        <f t="shared" si="0"/>
        <v>View on Google Map</v>
      </c>
    </row>
    <row r="35" spans="1:13" x14ac:dyDescent="0.2">
      <c r="A35">
        <v>25</v>
      </c>
      <c r="B35" t="s">
        <v>344</v>
      </c>
      <c r="C35" t="str">
        <f t="shared" ref="C35:C41" si="1">"Arctic LTER Site number " &amp; A35</f>
        <v>Arctic LTER Site number 25</v>
      </c>
      <c r="D35" t="s">
        <v>295</v>
      </c>
      <c r="E35" t="s">
        <v>295</v>
      </c>
      <c r="F35">
        <v>1097</v>
      </c>
      <c r="G35" t="s">
        <v>296</v>
      </c>
      <c r="H35" t="s">
        <v>345</v>
      </c>
      <c r="I35" t="s">
        <v>295</v>
      </c>
      <c r="J35" t="s">
        <v>1355</v>
      </c>
      <c r="K35" t="s">
        <v>295</v>
      </c>
      <c r="L35" t="s">
        <v>295</v>
      </c>
      <c r="M35" s="60" t="str">
        <f t="shared" si="0"/>
        <v>View on Google Map</v>
      </c>
    </row>
    <row r="36" spans="1:13" x14ac:dyDescent="0.2">
      <c r="A36">
        <v>26</v>
      </c>
      <c r="B36" t="s">
        <v>346</v>
      </c>
      <c r="C36" t="str">
        <f t="shared" si="1"/>
        <v>Arctic LTER Site number 26</v>
      </c>
      <c r="D36" t="s">
        <v>295</v>
      </c>
      <c r="E36" t="s">
        <v>295</v>
      </c>
      <c r="F36">
        <v>1280</v>
      </c>
      <c r="G36" t="s">
        <v>296</v>
      </c>
      <c r="H36" t="s">
        <v>347</v>
      </c>
      <c r="I36" t="s">
        <v>295</v>
      </c>
      <c r="J36" t="s">
        <v>1355</v>
      </c>
      <c r="K36" t="s">
        <v>295</v>
      </c>
      <c r="L36" t="s">
        <v>295</v>
      </c>
      <c r="M36" s="60" t="str">
        <f t="shared" si="0"/>
        <v>View on Google Map</v>
      </c>
    </row>
    <row r="37" spans="1:13" x14ac:dyDescent="0.2">
      <c r="A37">
        <v>27</v>
      </c>
      <c r="B37" t="s">
        <v>348</v>
      </c>
      <c r="C37" t="str">
        <f t="shared" si="1"/>
        <v>Arctic LTER Site number 27</v>
      </c>
      <c r="D37" t="s">
        <v>295</v>
      </c>
      <c r="E37" t="s">
        <v>295</v>
      </c>
      <c r="F37">
        <v>1555</v>
      </c>
      <c r="G37" t="s">
        <v>296</v>
      </c>
      <c r="H37" t="s">
        <v>349</v>
      </c>
      <c r="I37" t="s">
        <v>295</v>
      </c>
      <c r="J37" t="s">
        <v>1355</v>
      </c>
      <c r="K37" t="s">
        <v>295</v>
      </c>
      <c r="L37" t="s">
        <v>295</v>
      </c>
      <c r="M37" s="60" t="str">
        <f t="shared" si="0"/>
        <v>View on Google Map</v>
      </c>
    </row>
    <row r="38" spans="1:13" ht="12.75" customHeight="1" x14ac:dyDescent="0.2">
      <c r="A38">
        <v>138</v>
      </c>
      <c r="B38" t="s">
        <v>470</v>
      </c>
      <c r="C38" t="str">
        <f t="shared" si="1"/>
        <v>Arctic LTER Site number 138</v>
      </c>
      <c r="D38">
        <v>70.283333333333331</v>
      </c>
      <c r="E38">
        <v>-148.30000000000001</v>
      </c>
      <c r="F38">
        <v>6</v>
      </c>
      <c r="G38" t="s">
        <v>384</v>
      </c>
      <c r="H38" t="s">
        <v>471</v>
      </c>
      <c r="I38" t="s">
        <v>295</v>
      </c>
      <c r="J38" t="s">
        <v>1355</v>
      </c>
      <c r="K38" t="s">
        <v>295</v>
      </c>
      <c r="L38" t="s">
        <v>300</v>
      </c>
      <c r="M38" s="60" t="str">
        <f t="shared" si="0"/>
        <v>View on Google Map</v>
      </c>
    </row>
    <row r="39" spans="1:13" ht="12.75" customHeight="1" x14ac:dyDescent="0.2">
      <c r="A39">
        <v>31</v>
      </c>
      <c r="B39" t="s">
        <v>356</v>
      </c>
      <c r="C39" t="str">
        <f t="shared" si="1"/>
        <v>Arctic LTER Site number 31</v>
      </c>
      <c r="D39">
        <v>68.957566666999995</v>
      </c>
      <c r="E39">
        <v>-150.236266667</v>
      </c>
      <c r="F39">
        <v>386.18</v>
      </c>
      <c r="G39" t="s">
        <v>296</v>
      </c>
      <c r="H39" t="s">
        <v>295</v>
      </c>
      <c r="I39" t="s">
        <v>295</v>
      </c>
      <c r="J39" t="s">
        <v>357</v>
      </c>
      <c r="K39" t="s">
        <v>295</v>
      </c>
      <c r="L39" t="s">
        <v>358</v>
      </c>
      <c r="M39" s="60" t="str">
        <f t="shared" si="0"/>
        <v>View on Google Map</v>
      </c>
    </row>
    <row r="40" spans="1:13" ht="12.75" customHeight="1" x14ac:dyDescent="0.2">
      <c r="A40">
        <v>131</v>
      </c>
      <c r="B40" t="s">
        <v>456</v>
      </c>
      <c r="C40" t="str">
        <f t="shared" si="1"/>
        <v>Arctic LTER Site number 131</v>
      </c>
      <c r="D40">
        <v>70.333333333333329</v>
      </c>
      <c r="E40">
        <v>-148.93333333333334</v>
      </c>
      <c r="F40">
        <v>3</v>
      </c>
      <c r="G40" t="s">
        <v>384</v>
      </c>
      <c r="H40" t="s">
        <v>457</v>
      </c>
      <c r="I40" t="s">
        <v>295</v>
      </c>
      <c r="J40" t="s">
        <v>1355</v>
      </c>
      <c r="K40" t="s">
        <v>295</v>
      </c>
      <c r="L40" t="s">
        <v>300</v>
      </c>
      <c r="M40" s="60" t="str">
        <f t="shared" si="0"/>
        <v>View on Google Map</v>
      </c>
    </row>
    <row r="41" spans="1:13" ht="12.75" customHeight="1" x14ac:dyDescent="0.2">
      <c r="A41">
        <v>132</v>
      </c>
      <c r="B41" t="s">
        <v>458</v>
      </c>
      <c r="C41" t="str">
        <f t="shared" si="1"/>
        <v>Arctic LTER Site number 132</v>
      </c>
      <c r="D41">
        <v>70.333333333333329</v>
      </c>
      <c r="E41">
        <v>-148.93333333333334</v>
      </c>
      <c r="F41">
        <v>3</v>
      </c>
      <c r="G41" t="s">
        <v>384</v>
      </c>
      <c r="H41" t="s">
        <v>459</v>
      </c>
      <c r="I41" t="s">
        <v>295</v>
      </c>
      <c r="J41" t="s">
        <v>1355</v>
      </c>
      <c r="K41" t="s">
        <v>295</v>
      </c>
      <c r="L41" t="s">
        <v>300</v>
      </c>
      <c r="M41" s="60" t="str">
        <f t="shared" si="0"/>
        <v>View on Google Map</v>
      </c>
    </row>
    <row r="42" spans="1:13" ht="12.75" customHeight="1" x14ac:dyDescent="0.2">
      <c r="A42">
        <v>141</v>
      </c>
      <c r="B42" t="s">
        <v>478</v>
      </c>
      <c r="C42" t="s">
        <v>479</v>
      </c>
      <c r="D42">
        <v>68.63333333333334</v>
      </c>
      <c r="E42">
        <v>-149.6</v>
      </c>
      <c r="F42">
        <v>720</v>
      </c>
      <c r="G42" t="s">
        <v>384</v>
      </c>
      <c r="H42" t="s">
        <v>480</v>
      </c>
      <c r="I42" t="s">
        <v>481</v>
      </c>
      <c r="J42" t="s">
        <v>1355</v>
      </c>
      <c r="K42" t="s">
        <v>295</v>
      </c>
      <c r="L42" t="s">
        <v>300</v>
      </c>
      <c r="M42" s="60" t="str">
        <f t="shared" si="0"/>
        <v>View on Google Map</v>
      </c>
    </row>
    <row r="43" spans="1:13" ht="12.75" customHeight="1" x14ac:dyDescent="0.2">
      <c r="A43">
        <v>160</v>
      </c>
      <c r="B43" t="s">
        <v>511</v>
      </c>
      <c r="C43" t="str">
        <f t="shared" ref="C43:C106" si="2">"Arctic LTER Site number " &amp; A43</f>
        <v>Arctic LTER Site number 160</v>
      </c>
      <c r="D43">
        <v>68.599999999999994</v>
      </c>
      <c r="E43">
        <v>-149.18333333333334</v>
      </c>
      <c r="F43">
        <v>864</v>
      </c>
      <c r="G43" t="s">
        <v>384</v>
      </c>
      <c r="H43" t="s">
        <v>512</v>
      </c>
      <c r="I43" t="s">
        <v>513</v>
      </c>
      <c r="J43" t="s">
        <v>1355</v>
      </c>
      <c r="K43">
        <v>246</v>
      </c>
      <c r="L43" t="s">
        <v>300</v>
      </c>
      <c r="M43" s="60" t="str">
        <f t="shared" si="0"/>
        <v>View on Google Map</v>
      </c>
    </row>
    <row r="44" spans="1:13" ht="12.75" customHeight="1" x14ac:dyDescent="0.2">
      <c r="A44">
        <v>481</v>
      </c>
      <c r="B44" t="s">
        <v>1059</v>
      </c>
      <c r="C44" t="str">
        <f t="shared" si="2"/>
        <v>Arctic LTER Site number 481</v>
      </c>
      <c r="D44">
        <v>68.976716667000005</v>
      </c>
      <c r="E44">
        <v>-150.20383333300001</v>
      </c>
      <c r="F44">
        <v>362</v>
      </c>
      <c r="G44" t="s">
        <v>384</v>
      </c>
      <c r="H44" t="s">
        <v>295</v>
      </c>
      <c r="I44" t="s">
        <v>295</v>
      </c>
      <c r="J44" t="s">
        <v>357</v>
      </c>
      <c r="K44" t="s">
        <v>295</v>
      </c>
      <c r="L44" t="s">
        <v>358</v>
      </c>
      <c r="M44" s="60" t="str">
        <f t="shared" si="0"/>
        <v>View on Google Map</v>
      </c>
    </row>
    <row r="45" spans="1:13" x14ac:dyDescent="0.2">
      <c r="A45">
        <v>21</v>
      </c>
      <c r="B45" t="s">
        <v>339</v>
      </c>
      <c r="C45" t="str">
        <f t="shared" si="2"/>
        <v>Arctic LTER Site number 21</v>
      </c>
      <c r="D45" t="s">
        <v>295</v>
      </c>
      <c r="E45" t="s">
        <v>295</v>
      </c>
      <c r="F45" t="s">
        <v>295</v>
      </c>
      <c r="G45" t="s">
        <v>296</v>
      </c>
      <c r="H45" t="s">
        <v>295</v>
      </c>
      <c r="I45" t="s">
        <v>295</v>
      </c>
      <c r="J45" t="s">
        <v>1355</v>
      </c>
      <c r="K45" t="s">
        <v>295</v>
      </c>
      <c r="L45" t="s">
        <v>295</v>
      </c>
      <c r="M45" s="60" t="str">
        <f t="shared" si="0"/>
        <v>View on Google Map</v>
      </c>
    </row>
    <row r="46" spans="1:13" x14ac:dyDescent="0.2">
      <c r="A46">
        <v>470</v>
      </c>
      <c r="B46" t="s">
        <v>1047</v>
      </c>
      <c r="C46" t="str">
        <f t="shared" si="2"/>
        <v>Arctic LTER Site number 470</v>
      </c>
      <c r="D46">
        <v>68.829459999999997</v>
      </c>
      <c r="E46">
        <v>-149.77891</v>
      </c>
      <c r="F46">
        <v>634</v>
      </c>
      <c r="G46" t="s">
        <v>384</v>
      </c>
      <c r="H46" t="s">
        <v>295</v>
      </c>
      <c r="I46" t="s">
        <v>295</v>
      </c>
      <c r="J46" t="s">
        <v>1026</v>
      </c>
      <c r="K46" t="s">
        <v>295</v>
      </c>
      <c r="L46" t="s">
        <v>295</v>
      </c>
      <c r="M46" s="60" t="str">
        <f t="shared" si="0"/>
        <v>View on Google Map</v>
      </c>
    </row>
    <row r="47" spans="1:13" x14ac:dyDescent="0.2">
      <c r="A47">
        <v>471</v>
      </c>
      <c r="B47" t="s">
        <v>1048</v>
      </c>
      <c r="C47" t="str">
        <f t="shared" si="2"/>
        <v>Arctic LTER Site number 471</v>
      </c>
      <c r="D47">
        <v>68.832939999999994</v>
      </c>
      <c r="E47">
        <v>-149.76775000000001</v>
      </c>
      <c r="F47">
        <v>624</v>
      </c>
      <c r="G47" t="s">
        <v>384</v>
      </c>
      <c r="H47" t="s">
        <v>295</v>
      </c>
      <c r="I47" t="s">
        <v>295</v>
      </c>
      <c r="J47" t="s">
        <v>1026</v>
      </c>
      <c r="K47" t="s">
        <v>295</v>
      </c>
      <c r="L47" t="s">
        <v>295</v>
      </c>
      <c r="M47" s="60" t="str">
        <f t="shared" si="0"/>
        <v>View on Google Map</v>
      </c>
    </row>
    <row r="48" spans="1:13" x14ac:dyDescent="0.2">
      <c r="A48">
        <v>472</v>
      </c>
      <c r="B48" t="s">
        <v>1049</v>
      </c>
      <c r="C48" t="str">
        <f t="shared" si="2"/>
        <v>Arctic LTER Site number 472</v>
      </c>
      <c r="D48">
        <v>68.828059999999994</v>
      </c>
      <c r="E48">
        <v>-149.76449</v>
      </c>
      <c r="F48">
        <v>624</v>
      </c>
      <c r="G48" t="s">
        <v>384</v>
      </c>
      <c r="H48" t="s">
        <v>295</v>
      </c>
      <c r="I48" t="s">
        <v>295</v>
      </c>
      <c r="J48" t="s">
        <v>1026</v>
      </c>
      <c r="K48" t="s">
        <v>295</v>
      </c>
      <c r="L48" t="s">
        <v>295</v>
      </c>
      <c r="M48" s="60" t="str">
        <f t="shared" si="0"/>
        <v>View on Google Map</v>
      </c>
    </row>
    <row r="49" spans="1:13" x14ac:dyDescent="0.2">
      <c r="A49">
        <v>473</v>
      </c>
      <c r="B49" t="s">
        <v>1050</v>
      </c>
      <c r="C49" t="str">
        <f t="shared" si="2"/>
        <v>Arctic LTER Site number 473</v>
      </c>
      <c r="D49">
        <v>68.826400000000007</v>
      </c>
      <c r="E49">
        <v>-149.7585</v>
      </c>
      <c r="F49">
        <v>592</v>
      </c>
      <c r="G49" t="s">
        <v>384</v>
      </c>
      <c r="H49" t="s">
        <v>295</v>
      </c>
      <c r="I49" t="s">
        <v>295</v>
      </c>
      <c r="J49" t="s">
        <v>1026</v>
      </c>
      <c r="K49" t="s">
        <v>295</v>
      </c>
      <c r="L49" t="s">
        <v>295</v>
      </c>
      <c r="M49" s="60" t="str">
        <f t="shared" si="0"/>
        <v>View on Google Map</v>
      </c>
    </row>
    <row r="50" spans="1:13" x14ac:dyDescent="0.2">
      <c r="A50">
        <v>474</v>
      </c>
      <c r="B50" t="s">
        <v>1051</v>
      </c>
      <c r="C50" t="str">
        <f t="shared" si="2"/>
        <v>Arctic LTER Site number 474</v>
      </c>
      <c r="D50">
        <v>68.827349999999996</v>
      </c>
      <c r="E50">
        <v>-149.74993000000001</v>
      </c>
      <c r="F50">
        <v>592</v>
      </c>
      <c r="G50" t="s">
        <v>384</v>
      </c>
      <c r="H50" t="s">
        <v>295</v>
      </c>
      <c r="I50" t="s">
        <v>295</v>
      </c>
      <c r="J50" t="s">
        <v>1026</v>
      </c>
      <c r="K50" t="s">
        <v>295</v>
      </c>
      <c r="L50" t="s">
        <v>295</v>
      </c>
      <c r="M50" s="60" t="str">
        <f t="shared" si="0"/>
        <v>View on Google Map</v>
      </c>
    </row>
    <row r="51" spans="1:13" x14ac:dyDescent="0.2">
      <c r="A51">
        <v>475</v>
      </c>
      <c r="B51" t="s">
        <v>1052</v>
      </c>
      <c r="C51" t="str">
        <f t="shared" si="2"/>
        <v>Arctic LTER Site number 475</v>
      </c>
      <c r="D51">
        <v>68.831180000000003</v>
      </c>
      <c r="E51">
        <v>-149.74606</v>
      </c>
      <c r="F51">
        <v>593</v>
      </c>
      <c r="G51" t="s">
        <v>384</v>
      </c>
      <c r="H51" t="s">
        <v>1053</v>
      </c>
      <c r="I51" t="s">
        <v>295</v>
      </c>
      <c r="J51" t="s">
        <v>1026</v>
      </c>
      <c r="K51" t="s">
        <v>295</v>
      </c>
      <c r="L51" t="s">
        <v>295</v>
      </c>
      <c r="M51" s="60" t="str">
        <f t="shared" si="0"/>
        <v>View on Google Map</v>
      </c>
    </row>
    <row r="52" spans="1:13" x14ac:dyDescent="0.2">
      <c r="A52">
        <v>476</v>
      </c>
      <c r="B52" t="s">
        <v>1054</v>
      </c>
      <c r="C52" t="str">
        <f t="shared" si="2"/>
        <v>Arctic LTER Site number 476</v>
      </c>
      <c r="D52">
        <v>68.825339999999997</v>
      </c>
      <c r="E52">
        <v>-149.76837</v>
      </c>
      <c r="F52">
        <v>621</v>
      </c>
      <c r="G52" t="s">
        <v>384</v>
      </c>
      <c r="H52" t="s">
        <v>295</v>
      </c>
      <c r="I52" t="s">
        <v>295</v>
      </c>
      <c r="J52" t="s">
        <v>1026</v>
      </c>
      <c r="K52" t="s">
        <v>295</v>
      </c>
      <c r="L52" t="s">
        <v>295</v>
      </c>
      <c r="M52" s="60" t="str">
        <f t="shared" si="0"/>
        <v>View on Google Map</v>
      </c>
    </row>
    <row r="53" spans="1:13" x14ac:dyDescent="0.2">
      <c r="A53">
        <v>477</v>
      </c>
      <c r="B53" t="s">
        <v>1055</v>
      </c>
      <c r="C53" t="str">
        <f t="shared" si="2"/>
        <v>Arctic LTER Site number 477</v>
      </c>
      <c r="D53">
        <v>68.821740000000005</v>
      </c>
      <c r="E53">
        <v>-149.76378</v>
      </c>
      <c r="F53">
        <v>605</v>
      </c>
      <c r="G53" t="s">
        <v>384</v>
      </c>
      <c r="H53" t="s">
        <v>295</v>
      </c>
      <c r="I53" t="s">
        <v>295</v>
      </c>
      <c r="J53" t="s">
        <v>1026</v>
      </c>
      <c r="K53" t="s">
        <v>295</v>
      </c>
      <c r="L53" t="s">
        <v>295</v>
      </c>
      <c r="M53" s="60" t="str">
        <f t="shared" si="0"/>
        <v>View on Google Map</v>
      </c>
    </row>
    <row r="54" spans="1:13" x14ac:dyDescent="0.2">
      <c r="A54">
        <v>1174</v>
      </c>
      <c r="B54" t="s">
        <v>1293</v>
      </c>
      <c r="C54" t="str">
        <f t="shared" si="2"/>
        <v>Arctic LTER Site number 1174</v>
      </c>
      <c r="D54">
        <v>68.933938330000004</v>
      </c>
      <c r="E54">
        <v>-150.27111830000001</v>
      </c>
      <c r="F54" t="s">
        <v>295</v>
      </c>
      <c r="G54" t="s">
        <v>1160</v>
      </c>
      <c r="H54" t="s">
        <v>295</v>
      </c>
      <c r="I54" t="s">
        <v>295</v>
      </c>
      <c r="J54" t="s">
        <v>1288</v>
      </c>
      <c r="K54" t="s">
        <v>295</v>
      </c>
      <c r="L54" t="s">
        <v>358</v>
      </c>
      <c r="M54" s="60" t="str">
        <f t="shared" si="0"/>
        <v>View on Google Map</v>
      </c>
    </row>
    <row r="55" spans="1:13" x14ac:dyDescent="0.2">
      <c r="A55">
        <v>242</v>
      </c>
      <c r="B55" t="s">
        <v>697</v>
      </c>
      <c r="C55" t="str">
        <f t="shared" si="2"/>
        <v>Arctic LTER Site number 242</v>
      </c>
      <c r="D55" t="s">
        <v>295</v>
      </c>
      <c r="E55" t="s">
        <v>295</v>
      </c>
      <c r="F55">
        <v>390.2439024390244</v>
      </c>
      <c r="G55" t="s">
        <v>384</v>
      </c>
      <c r="H55" t="s">
        <v>295</v>
      </c>
      <c r="I55" t="s">
        <v>295</v>
      </c>
      <c r="J55" t="s">
        <v>1355</v>
      </c>
      <c r="K55" t="s">
        <v>295</v>
      </c>
      <c r="L55" t="s">
        <v>698</v>
      </c>
      <c r="M55" s="60" t="str">
        <f t="shared" si="0"/>
        <v>View on Google Map</v>
      </c>
    </row>
    <row r="56" spans="1:13" x14ac:dyDescent="0.2">
      <c r="A56">
        <v>192</v>
      </c>
      <c r="B56" t="s">
        <v>595</v>
      </c>
      <c r="C56" t="str">
        <f t="shared" si="2"/>
        <v>Arctic LTER Site number 192</v>
      </c>
      <c r="D56">
        <v>69.233333333333334</v>
      </c>
      <c r="E56">
        <v>-148.94999999999999</v>
      </c>
      <c r="F56">
        <v>325</v>
      </c>
      <c r="G56" t="s">
        <v>384</v>
      </c>
      <c r="H56" t="s">
        <v>596</v>
      </c>
      <c r="I56" t="s">
        <v>295</v>
      </c>
      <c r="J56" t="s">
        <v>1355</v>
      </c>
      <c r="K56" t="s">
        <v>295</v>
      </c>
      <c r="L56" t="s">
        <v>597</v>
      </c>
      <c r="M56" s="60" t="str">
        <f t="shared" si="0"/>
        <v>View on Google Map</v>
      </c>
    </row>
    <row r="57" spans="1:13" x14ac:dyDescent="0.2">
      <c r="A57">
        <v>277</v>
      </c>
      <c r="B57" t="s">
        <v>595</v>
      </c>
      <c r="C57" t="str">
        <f t="shared" si="2"/>
        <v>Arctic LTER Site number 277</v>
      </c>
      <c r="D57">
        <v>70.374600000000001</v>
      </c>
      <c r="E57">
        <v>-149.06383333333332</v>
      </c>
      <c r="F57">
        <v>6</v>
      </c>
      <c r="G57" t="s">
        <v>384</v>
      </c>
      <c r="H57" t="s">
        <v>764</v>
      </c>
      <c r="I57" t="s">
        <v>295</v>
      </c>
      <c r="J57" t="s">
        <v>1355</v>
      </c>
      <c r="K57" t="s">
        <v>295</v>
      </c>
      <c r="L57" t="s">
        <v>765</v>
      </c>
      <c r="M57" s="60" t="str">
        <f t="shared" si="0"/>
        <v>View on Google Map</v>
      </c>
    </row>
    <row r="58" spans="1:13" x14ac:dyDescent="0.2">
      <c r="A58">
        <v>193</v>
      </c>
      <c r="B58" t="s">
        <v>598</v>
      </c>
      <c r="C58" t="str">
        <f t="shared" si="2"/>
        <v>Arctic LTER Site number 193</v>
      </c>
      <c r="D58">
        <v>69.283333333333331</v>
      </c>
      <c r="E58">
        <v>-148.9</v>
      </c>
      <c r="F58">
        <v>346</v>
      </c>
      <c r="G58" t="s">
        <v>384</v>
      </c>
      <c r="H58" t="s">
        <v>599</v>
      </c>
      <c r="I58" t="s">
        <v>295</v>
      </c>
      <c r="J58" t="s">
        <v>1355</v>
      </c>
      <c r="K58" t="s">
        <v>295</v>
      </c>
      <c r="L58" t="s">
        <v>597</v>
      </c>
      <c r="M58" s="60" t="str">
        <f t="shared" si="0"/>
        <v>View on Google Map</v>
      </c>
    </row>
    <row r="59" spans="1:13" x14ac:dyDescent="0.2">
      <c r="A59">
        <v>278</v>
      </c>
      <c r="B59" t="s">
        <v>598</v>
      </c>
      <c r="C59" t="str">
        <f t="shared" si="2"/>
        <v>Arctic LTER Site number 278</v>
      </c>
      <c r="D59">
        <v>70.374600000000001</v>
      </c>
      <c r="E59">
        <v>-149.06383333333332</v>
      </c>
      <c r="F59">
        <v>6</v>
      </c>
      <c r="G59" t="s">
        <v>384</v>
      </c>
      <c r="H59" t="s">
        <v>766</v>
      </c>
      <c r="I59" t="s">
        <v>295</v>
      </c>
      <c r="J59" t="s">
        <v>1355</v>
      </c>
      <c r="K59" t="s">
        <v>295</v>
      </c>
      <c r="L59" t="s">
        <v>765</v>
      </c>
      <c r="M59" s="60" t="str">
        <f t="shared" si="0"/>
        <v>View on Google Map</v>
      </c>
    </row>
    <row r="60" spans="1:13" x14ac:dyDescent="0.2">
      <c r="A60">
        <v>194</v>
      </c>
      <c r="B60" t="s">
        <v>600</v>
      </c>
      <c r="C60" t="str">
        <f t="shared" si="2"/>
        <v>Arctic LTER Site number 194</v>
      </c>
      <c r="D60">
        <v>69.716666666666669</v>
      </c>
      <c r="E60">
        <v>-149.44999999999999</v>
      </c>
      <c r="F60">
        <v>91</v>
      </c>
      <c r="G60" t="s">
        <v>384</v>
      </c>
      <c r="H60" t="s">
        <v>601</v>
      </c>
      <c r="I60" t="s">
        <v>295</v>
      </c>
      <c r="J60" t="s">
        <v>1355</v>
      </c>
      <c r="K60" t="s">
        <v>295</v>
      </c>
      <c r="L60" t="s">
        <v>597</v>
      </c>
      <c r="M60" s="60" t="str">
        <f t="shared" si="0"/>
        <v>View on Google Map</v>
      </c>
    </row>
    <row r="61" spans="1:13" x14ac:dyDescent="0.2">
      <c r="A61">
        <v>279</v>
      </c>
      <c r="B61" t="s">
        <v>600</v>
      </c>
      <c r="C61" t="str">
        <f t="shared" si="2"/>
        <v>Arctic LTER Site number 279</v>
      </c>
      <c r="D61">
        <v>70.367750000000001</v>
      </c>
      <c r="E61">
        <v>-148.8357</v>
      </c>
      <c r="F61">
        <v>6</v>
      </c>
      <c r="G61" t="s">
        <v>384</v>
      </c>
      <c r="H61" t="s">
        <v>767</v>
      </c>
      <c r="I61" t="s">
        <v>295</v>
      </c>
      <c r="J61" t="s">
        <v>1355</v>
      </c>
      <c r="K61" t="s">
        <v>295</v>
      </c>
      <c r="L61" t="s">
        <v>765</v>
      </c>
      <c r="M61" s="60" t="str">
        <f t="shared" si="0"/>
        <v>View on Google Map</v>
      </c>
    </row>
    <row r="62" spans="1:13" x14ac:dyDescent="0.2">
      <c r="A62">
        <v>195</v>
      </c>
      <c r="B62" t="s">
        <v>602</v>
      </c>
      <c r="C62" t="str">
        <f t="shared" si="2"/>
        <v>Arctic LTER Site number 195</v>
      </c>
      <c r="D62">
        <v>69.716666666666669</v>
      </c>
      <c r="E62">
        <v>-149.44999999999999</v>
      </c>
      <c r="F62">
        <v>91</v>
      </c>
      <c r="G62" t="s">
        <v>384</v>
      </c>
      <c r="H62" t="s">
        <v>603</v>
      </c>
      <c r="I62" t="s">
        <v>295</v>
      </c>
      <c r="J62" t="s">
        <v>1355</v>
      </c>
      <c r="K62" t="s">
        <v>295</v>
      </c>
      <c r="L62" t="s">
        <v>597</v>
      </c>
      <c r="M62" s="60" t="str">
        <f t="shared" si="0"/>
        <v>View on Google Map</v>
      </c>
    </row>
    <row r="63" spans="1:13" x14ac:dyDescent="0.2">
      <c r="A63">
        <v>280</v>
      </c>
      <c r="B63" t="s">
        <v>602</v>
      </c>
      <c r="C63" t="str">
        <f t="shared" si="2"/>
        <v>Arctic LTER Site number 280</v>
      </c>
      <c r="D63">
        <v>70.367750000000001</v>
      </c>
      <c r="E63">
        <v>-148.8357</v>
      </c>
      <c r="F63">
        <v>6</v>
      </c>
      <c r="G63" t="s">
        <v>384</v>
      </c>
      <c r="H63" t="s">
        <v>768</v>
      </c>
      <c r="I63" t="s">
        <v>295</v>
      </c>
      <c r="J63" t="s">
        <v>1355</v>
      </c>
      <c r="K63" t="s">
        <v>295</v>
      </c>
      <c r="L63" t="s">
        <v>765</v>
      </c>
      <c r="M63" s="60" t="str">
        <f t="shared" si="0"/>
        <v>View on Google Map</v>
      </c>
    </row>
    <row r="64" spans="1:13" x14ac:dyDescent="0.2">
      <c r="A64">
        <v>196</v>
      </c>
      <c r="B64" t="s">
        <v>604</v>
      </c>
      <c r="C64" t="str">
        <f t="shared" si="2"/>
        <v>Arctic LTER Site number 196</v>
      </c>
      <c r="D64">
        <v>69.833333333333329</v>
      </c>
      <c r="E64">
        <v>-149.75</v>
      </c>
      <c r="F64">
        <v>80</v>
      </c>
      <c r="G64" t="s">
        <v>384</v>
      </c>
      <c r="H64" t="s">
        <v>605</v>
      </c>
      <c r="I64" t="s">
        <v>295</v>
      </c>
      <c r="J64" t="s">
        <v>1355</v>
      </c>
      <c r="K64" t="s">
        <v>295</v>
      </c>
      <c r="L64" t="s">
        <v>597</v>
      </c>
      <c r="M64" s="60" t="str">
        <f t="shared" si="0"/>
        <v>View on Google Map</v>
      </c>
    </row>
    <row r="65" spans="1:13" x14ac:dyDescent="0.2">
      <c r="A65">
        <v>281</v>
      </c>
      <c r="B65" t="s">
        <v>604</v>
      </c>
      <c r="C65" t="str">
        <f t="shared" si="2"/>
        <v>Arctic LTER Site number 281</v>
      </c>
      <c r="D65">
        <v>70.26821666666666</v>
      </c>
      <c r="E65">
        <v>-149.20859999999999</v>
      </c>
      <c r="F65">
        <v>15</v>
      </c>
      <c r="G65" t="s">
        <v>384</v>
      </c>
      <c r="H65" t="s">
        <v>769</v>
      </c>
      <c r="I65" t="s">
        <v>295</v>
      </c>
      <c r="J65" t="s">
        <v>1355</v>
      </c>
      <c r="K65" t="s">
        <v>295</v>
      </c>
      <c r="L65" t="s">
        <v>765</v>
      </c>
      <c r="M65" s="60" t="str">
        <f t="shared" si="0"/>
        <v>View on Google Map</v>
      </c>
    </row>
    <row r="66" spans="1:13" x14ac:dyDescent="0.2">
      <c r="A66">
        <v>197</v>
      </c>
      <c r="B66" t="s">
        <v>606</v>
      </c>
      <c r="C66" t="str">
        <f t="shared" si="2"/>
        <v>Arctic LTER Site number 197</v>
      </c>
      <c r="D66">
        <v>70.283333333333331</v>
      </c>
      <c r="E66">
        <v>-150.19999999999999</v>
      </c>
      <c r="F66">
        <v>12</v>
      </c>
      <c r="G66" t="s">
        <v>384</v>
      </c>
      <c r="H66" t="s">
        <v>607</v>
      </c>
      <c r="I66" t="s">
        <v>295</v>
      </c>
      <c r="J66" t="s">
        <v>1355</v>
      </c>
      <c r="K66" t="s">
        <v>295</v>
      </c>
      <c r="L66" t="s">
        <v>597</v>
      </c>
      <c r="M66" s="60" t="str">
        <f t="shared" si="0"/>
        <v>View on Google Map</v>
      </c>
    </row>
    <row r="67" spans="1:13" x14ac:dyDescent="0.2">
      <c r="A67">
        <v>282</v>
      </c>
      <c r="B67" t="s">
        <v>606</v>
      </c>
      <c r="C67" t="str">
        <f t="shared" si="2"/>
        <v>Arctic LTER Site number 282</v>
      </c>
      <c r="D67">
        <v>70.26821666666666</v>
      </c>
      <c r="E67">
        <v>-149.20859999999999</v>
      </c>
      <c r="F67">
        <v>15</v>
      </c>
      <c r="G67" t="s">
        <v>384</v>
      </c>
      <c r="H67" t="s">
        <v>770</v>
      </c>
      <c r="I67" t="s">
        <v>295</v>
      </c>
      <c r="J67" t="s">
        <v>1355</v>
      </c>
      <c r="K67" t="s">
        <v>295</v>
      </c>
      <c r="L67" t="s">
        <v>765</v>
      </c>
      <c r="M67" s="60" t="str">
        <f t="shared" ref="M67:M130" si="3">HYPERLINK("http://maps.google.com/maps?q="&amp;D67&amp;","&amp;E67,"View on Google Map")</f>
        <v>View on Google Map</v>
      </c>
    </row>
    <row r="68" spans="1:13" x14ac:dyDescent="0.2">
      <c r="A68">
        <v>198</v>
      </c>
      <c r="B68" t="s">
        <v>608</v>
      </c>
      <c r="C68" t="str">
        <f t="shared" si="2"/>
        <v>Arctic LTER Site number 198</v>
      </c>
      <c r="D68">
        <v>70.283333333333331</v>
      </c>
      <c r="E68">
        <v>-150.19999999999999</v>
      </c>
      <c r="F68">
        <v>12</v>
      </c>
      <c r="G68" t="s">
        <v>384</v>
      </c>
      <c r="H68" t="s">
        <v>609</v>
      </c>
      <c r="I68" t="s">
        <v>295</v>
      </c>
      <c r="J68" t="s">
        <v>1355</v>
      </c>
      <c r="K68" t="s">
        <v>295</v>
      </c>
      <c r="L68" t="s">
        <v>597</v>
      </c>
      <c r="M68" s="60" t="str">
        <f t="shared" si="3"/>
        <v>View on Google Map</v>
      </c>
    </row>
    <row r="69" spans="1:13" x14ac:dyDescent="0.2">
      <c r="A69">
        <v>283</v>
      </c>
      <c r="B69" t="s">
        <v>608</v>
      </c>
      <c r="C69" t="str">
        <f t="shared" si="2"/>
        <v>Arctic LTER Site number 283</v>
      </c>
      <c r="D69">
        <v>70.184266666666673</v>
      </c>
      <c r="E69">
        <v>-149.15443333333334</v>
      </c>
      <c r="F69">
        <v>15</v>
      </c>
      <c r="G69" t="s">
        <v>384</v>
      </c>
      <c r="H69" t="s">
        <v>771</v>
      </c>
      <c r="I69" t="s">
        <v>295</v>
      </c>
      <c r="J69" t="s">
        <v>1355</v>
      </c>
      <c r="K69" t="s">
        <v>295</v>
      </c>
      <c r="L69" t="s">
        <v>765</v>
      </c>
      <c r="M69" s="60" t="str">
        <f t="shared" si="3"/>
        <v>View on Google Map</v>
      </c>
    </row>
    <row r="70" spans="1:13" x14ac:dyDescent="0.2">
      <c r="A70">
        <v>199</v>
      </c>
      <c r="B70" t="s">
        <v>610</v>
      </c>
      <c r="C70" t="str">
        <f t="shared" si="2"/>
        <v>Arctic LTER Site number 199</v>
      </c>
      <c r="D70">
        <v>70.416666666666671</v>
      </c>
      <c r="E70">
        <v>-150.19999999999999</v>
      </c>
      <c r="F70">
        <v>4</v>
      </c>
      <c r="G70" t="s">
        <v>384</v>
      </c>
      <c r="H70" t="s">
        <v>611</v>
      </c>
      <c r="I70" t="s">
        <v>295</v>
      </c>
      <c r="J70" t="s">
        <v>1355</v>
      </c>
      <c r="K70" t="s">
        <v>295</v>
      </c>
      <c r="L70" t="s">
        <v>597</v>
      </c>
      <c r="M70" s="60" t="str">
        <f t="shared" si="3"/>
        <v>View on Google Map</v>
      </c>
    </row>
    <row r="71" spans="1:13" x14ac:dyDescent="0.2">
      <c r="A71">
        <v>284</v>
      </c>
      <c r="B71" t="s">
        <v>610</v>
      </c>
      <c r="C71" t="str">
        <f t="shared" si="2"/>
        <v>Arctic LTER Site number 284</v>
      </c>
      <c r="D71">
        <v>70.184266666666673</v>
      </c>
      <c r="E71">
        <v>-149.15443333333334</v>
      </c>
      <c r="F71">
        <v>15</v>
      </c>
      <c r="G71" t="s">
        <v>384</v>
      </c>
      <c r="H71" t="s">
        <v>772</v>
      </c>
      <c r="I71" t="s">
        <v>295</v>
      </c>
      <c r="J71" t="s">
        <v>1355</v>
      </c>
      <c r="K71" t="s">
        <v>295</v>
      </c>
      <c r="L71" t="s">
        <v>765</v>
      </c>
      <c r="M71" s="60" t="str">
        <f t="shared" si="3"/>
        <v>View on Google Map</v>
      </c>
    </row>
    <row r="72" spans="1:13" x14ac:dyDescent="0.2">
      <c r="A72">
        <v>200</v>
      </c>
      <c r="B72" t="s">
        <v>612</v>
      </c>
      <c r="C72" t="str">
        <f t="shared" si="2"/>
        <v>Arctic LTER Site number 200</v>
      </c>
      <c r="D72">
        <v>70.283333333333331</v>
      </c>
      <c r="E72">
        <v>-149.81666666666666</v>
      </c>
      <c r="F72">
        <v>28.963414634146343</v>
      </c>
      <c r="G72" t="s">
        <v>384</v>
      </c>
      <c r="H72" t="s">
        <v>613</v>
      </c>
      <c r="I72" t="s">
        <v>295</v>
      </c>
      <c r="J72" t="s">
        <v>1355</v>
      </c>
      <c r="K72" t="s">
        <v>295</v>
      </c>
      <c r="L72" t="s">
        <v>597</v>
      </c>
      <c r="M72" s="60" t="str">
        <f t="shared" si="3"/>
        <v>View on Google Map</v>
      </c>
    </row>
    <row r="73" spans="1:13" x14ac:dyDescent="0.2">
      <c r="A73">
        <v>285</v>
      </c>
      <c r="B73" t="s">
        <v>612</v>
      </c>
      <c r="C73" t="str">
        <f t="shared" si="2"/>
        <v>Arctic LTER Site number 285</v>
      </c>
      <c r="D73">
        <v>70.126099999999994</v>
      </c>
      <c r="E73">
        <v>-149.33773333333335</v>
      </c>
      <c r="F73">
        <v>30</v>
      </c>
      <c r="G73" t="s">
        <v>384</v>
      </c>
      <c r="H73" t="s">
        <v>773</v>
      </c>
      <c r="I73" t="s">
        <v>295</v>
      </c>
      <c r="J73" t="s">
        <v>1355</v>
      </c>
      <c r="K73" t="s">
        <v>295</v>
      </c>
      <c r="L73" t="s">
        <v>765</v>
      </c>
      <c r="M73" s="60" t="str">
        <f t="shared" si="3"/>
        <v>View on Google Map</v>
      </c>
    </row>
    <row r="74" spans="1:13" x14ac:dyDescent="0.2">
      <c r="A74">
        <v>201</v>
      </c>
      <c r="B74" t="s">
        <v>614</v>
      </c>
      <c r="C74" t="str">
        <f t="shared" si="2"/>
        <v>Arctic LTER Site number 201</v>
      </c>
      <c r="D74">
        <v>70.283333333333331</v>
      </c>
      <c r="E74">
        <v>-149.81666666666666</v>
      </c>
      <c r="F74">
        <v>28.963414634146343</v>
      </c>
      <c r="G74" t="s">
        <v>384</v>
      </c>
      <c r="H74" t="s">
        <v>615</v>
      </c>
      <c r="I74" t="s">
        <v>295</v>
      </c>
      <c r="J74" t="s">
        <v>1355</v>
      </c>
      <c r="K74" t="s">
        <v>295</v>
      </c>
      <c r="L74" t="s">
        <v>597</v>
      </c>
      <c r="M74" s="60" t="str">
        <f t="shared" si="3"/>
        <v>View on Google Map</v>
      </c>
    </row>
    <row r="75" spans="1:13" x14ac:dyDescent="0.2">
      <c r="A75">
        <v>286</v>
      </c>
      <c r="B75" t="s">
        <v>614</v>
      </c>
      <c r="C75" t="str">
        <f t="shared" si="2"/>
        <v>Arctic LTER Site number 286</v>
      </c>
      <c r="D75">
        <v>70.126099999999994</v>
      </c>
      <c r="E75">
        <v>-149.33773333333335</v>
      </c>
      <c r="F75">
        <v>30</v>
      </c>
      <c r="G75" t="s">
        <v>384</v>
      </c>
      <c r="H75" t="s">
        <v>774</v>
      </c>
      <c r="I75" t="s">
        <v>295</v>
      </c>
      <c r="J75" t="s">
        <v>1355</v>
      </c>
      <c r="K75" t="s">
        <v>295</v>
      </c>
      <c r="L75" t="s">
        <v>765</v>
      </c>
      <c r="M75" s="60" t="str">
        <f t="shared" si="3"/>
        <v>View on Google Map</v>
      </c>
    </row>
    <row r="76" spans="1:13" x14ac:dyDescent="0.2">
      <c r="A76">
        <v>202</v>
      </c>
      <c r="B76" t="s">
        <v>616</v>
      </c>
      <c r="C76" t="str">
        <f t="shared" si="2"/>
        <v>Arctic LTER Site number 202</v>
      </c>
      <c r="D76">
        <v>70.45</v>
      </c>
      <c r="E76">
        <v>-149.16666666666666</v>
      </c>
      <c r="F76">
        <v>4.8780487804878048</v>
      </c>
      <c r="G76" t="s">
        <v>384</v>
      </c>
      <c r="H76" t="s">
        <v>617</v>
      </c>
      <c r="I76" t="s">
        <v>295</v>
      </c>
      <c r="J76" t="s">
        <v>1355</v>
      </c>
      <c r="K76" t="s">
        <v>295</v>
      </c>
      <c r="L76" t="s">
        <v>597</v>
      </c>
      <c r="M76" s="60" t="str">
        <f t="shared" si="3"/>
        <v>View on Google Map</v>
      </c>
    </row>
    <row r="77" spans="1:13" x14ac:dyDescent="0.2">
      <c r="A77">
        <v>287</v>
      </c>
      <c r="B77" t="s">
        <v>616</v>
      </c>
      <c r="C77" t="str">
        <f t="shared" si="2"/>
        <v>Arctic LTER Site number 287</v>
      </c>
      <c r="D77">
        <v>69.9221</v>
      </c>
      <c r="E77">
        <v>-149.34523333333334</v>
      </c>
      <c r="F77">
        <v>61</v>
      </c>
      <c r="G77" t="s">
        <v>384</v>
      </c>
      <c r="H77" t="s">
        <v>775</v>
      </c>
      <c r="I77" t="s">
        <v>295</v>
      </c>
      <c r="J77" t="s">
        <v>1355</v>
      </c>
      <c r="K77" t="s">
        <v>295</v>
      </c>
      <c r="L77" t="s">
        <v>765</v>
      </c>
      <c r="M77" s="60" t="str">
        <f t="shared" si="3"/>
        <v>View on Google Map</v>
      </c>
    </row>
    <row r="78" spans="1:13" x14ac:dyDescent="0.2">
      <c r="A78">
        <v>203</v>
      </c>
      <c r="B78" t="s">
        <v>618</v>
      </c>
      <c r="C78" t="str">
        <f t="shared" si="2"/>
        <v>Arctic LTER Site number 203</v>
      </c>
      <c r="D78">
        <v>70.233333333333334</v>
      </c>
      <c r="E78">
        <v>-148.88333333333333</v>
      </c>
      <c r="F78">
        <v>17.682926829268293</v>
      </c>
      <c r="G78" t="s">
        <v>384</v>
      </c>
      <c r="H78" t="s">
        <v>619</v>
      </c>
      <c r="I78" t="s">
        <v>295</v>
      </c>
      <c r="J78" t="s">
        <v>1355</v>
      </c>
      <c r="K78" t="s">
        <v>295</v>
      </c>
      <c r="L78" t="s">
        <v>597</v>
      </c>
      <c r="M78" s="60" t="str">
        <f t="shared" si="3"/>
        <v>View on Google Map</v>
      </c>
    </row>
    <row r="79" spans="1:13" x14ac:dyDescent="0.2">
      <c r="A79">
        <v>288</v>
      </c>
      <c r="B79" t="s">
        <v>618</v>
      </c>
      <c r="C79" t="str">
        <f t="shared" si="2"/>
        <v>Arctic LTER Site number 288</v>
      </c>
      <c r="D79">
        <v>69.9221</v>
      </c>
      <c r="E79">
        <v>-149.34523333333334</v>
      </c>
      <c r="F79">
        <v>61</v>
      </c>
      <c r="G79" t="s">
        <v>384</v>
      </c>
      <c r="H79" t="s">
        <v>776</v>
      </c>
      <c r="I79" t="s">
        <v>295</v>
      </c>
      <c r="J79" t="s">
        <v>1355</v>
      </c>
      <c r="K79" t="s">
        <v>295</v>
      </c>
      <c r="L79" t="s">
        <v>765</v>
      </c>
      <c r="M79" s="60" t="str">
        <f t="shared" si="3"/>
        <v>View on Google Map</v>
      </c>
    </row>
    <row r="80" spans="1:13" x14ac:dyDescent="0.2">
      <c r="A80">
        <v>204</v>
      </c>
      <c r="B80" t="s">
        <v>620</v>
      </c>
      <c r="C80" t="str">
        <f t="shared" si="2"/>
        <v>Arctic LTER Site number 204</v>
      </c>
      <c r="D80">
        <v>70.233333333333334</v>
      </c>
      <c r="E80">
        <v>-148.88333333333333</v>
      </c>
      <c r="F80">
        <v>17.682926829268293</v>
      </c>
      <c r="G80" t="s">
        <v>384</v>
      </c>
      <c r="H80" t="s">
        <v>621</v>
      </c>
      <c r="I80" t="s">
        <v>295</v>
      </c>
      <c r="J80" t="s">
        <v>1355</v>
      </c>
      <c r="K80" t="s">
        <v>295</v>
      </c>
      <c r="L80" t="s">
        <v>597</v>
      </c>
      <c r="M80" s="60" t="str">
        <f t="shared" si="3"/>
        <v>View on Google Map</v>
      </c>
    </row>
    <row r="81" spans="1:13" x14ac:dyDescent="0.2">
      <c r="A81">
        <v>289</v>
      </c>
      <c r="B81" t="s">
        <v>620</v>
      </c>
      <c r="C81" t="str">
        <f t="shared" si="2"/>
        <v>Arctic LTER Site number 289</v>
      </c>
      <c r="D81">
        <v>69.986533333333327</v>
      </c>
      <c r="E81">
        <v>-150.08543333333333</v>
      </c>
      <c r="F81">
        <v>125</v>
      </c>
      <c r="G81" t="s">
        <v>384</v>
      </c>
      <c r="H81" t="s">
        <v>777</v>
      </c>
      <c r="I81" t="s">
        <v>295</v>
      </c>
      <c r="J81" t="s">
        <v>1355</v>
      </c>
      <c r="K81" t="s">
        <v>295</v>
      </c>
      <c r="L81" t="s">
        <v>765</v>
      </c>
      <c r="M81" s="60" t="str">
        <f t="shared" si="3"/>
        <v>View on Google Map</v>
      </c>
    </row>
    <row r="82" spans="1:13" x14ac:dyDescent="0.2">
      <c r="A82">
        <v>205</v>
      </c>
      <c r="B82" t="s">
        <v>622</v>
      </c>
      <c r="C82" t="str">
        <f t="shared" si="2"/>
        <v>Arctic LTER Site number 205</v>
      </c>
      <c r="D82">
        <v>70.13333333333334</v>
      </c>
      <c r="E82">
        <v>-148.6</v>
      </c>
      <c r="F82">
        <v>24.390243902439025</v>
      </c>
      <c r="G82" t="s">
        <v>384</v>
      </c>
      <c r="H82" t="s">
        <v>623</v>
      </c>
      <c r="I82" t="s">
        <v>295</v>
      </c>
      <c r="J82" t="s">
        <v>1355</v>
      </c>
      <c r="K82" t="s">
        <v>295</v>
      </c>
      <c r="L82" t="s">
        <v>597</v>
      </c>
      <c r="M82" s="60" t="str">
        <f t="shared" si="3"/>
        <v>View on Google Map</v>
      </c>
    </row>
    <row r="83" spans="1:13" x14ac:dyDescent="0.2">
      <c r="A83">
        <v>290</v>
      </c>
      <c r="B83" t="s">
        <v>622</v>
      </c>
      <c r="C83" t="str">
        <f t="shared" si="2"/>
        <v>Arctic LTER Site number 290</v>
      </c>
      <c r="D83">
        <v>69.986533333333327</v>
      </c>
      <c r="E83">
        <v>-150.08543333333333</v>
      </c>
      <c r="F83">
        <v>125</v>
      </c>
      <c r="G83" t="s">
        <v>384</v>
      </c>
      <c r="H83" t="s">
        <v>778</v>
      </c>
      <c r="I83" t="s">
        <v>295</v>
      </c>
      <c r="J83" t="s">
        <v>1355</v>
      </c>
      <c r="K83" t="s">
        <v>295</v>
      </c>
      <c r="L83" t="s">
        <v>765</v>
      </c>
      <c r="M83" s="60" t="str">
        <f t="shared" si="3"/>
        <v>View on Google Map</v>
      </c>
    </row>
    <row r="84" spans="1:13" x14ac:dyDescent="0.2">
      <c r="A84">
        <v>291</v>
      </c>
      <c r="B84" t="s">
        <v>779</v>
      </c>
      <c r="C84" t="str">
        <f t="shared" si="2"/>
        <v>Arctic LTER Site number 291</v>
      </c>
      <c r="D84">
        <v>69.639166666666668</v>
      </c>
      <c r="E84">
        <v>-149.73946666666666</v>
      </c>
      <c r="F84">
        <v>91</v>
      </c>
      <c r="G84" t="s">
        <v>384</v>
      </c>
      <c r="H84" t="s">
        <v>780</v>
      </c>
      <c r="I84" t="s">
        <v>295</v>
      </c>
      <c r="J84" t="s">
        <v>1355</v>
      </c>
      <c r="K84" t="s">
        <v>295</v>
      </c>
      <c r="L84" t="s">
        <v>765</v>
      </c>
      <c r="M84" s="60" t="str">
        <f t="shared" si="3"/>
        <v>View on Google Map</v>
      </c>
    </row>
    <row r="85" spans="1:13" x14ac:dyDescent="0.2">
      <c r="A85">
        <v>206</v>
      </c>
      <c r="B85" t="s">
        <v>624</v>
      </c>
      <c r="C85" t="str">
        <f t="shared" si="2"/>
        <v>Arctic LTER Site number 206</v>
      </c>
      <c r="D85">
        <v>70.11666666666666</v>
      </c>
      <c r="E85">
        <v>-146.16666666666666</v>
      </c>
      <c r="F85">
        <v>3.0487804878048781</v>
      </c>
      <c r="G85" t="s">
        <v>384</v>
      </c>
      <c r="H85" t="s">
        <v>625</v>
      </c>
      <c r="I85" t="s">
        <v>295</v>
      </c>
      <c r="J85" t="s">
        <v>1355</v>
      </c>
      <c r="K85" t="s">
        <v>295</v>
      </c>
      <c r="L85" t="s">
        <v>597</v>
      </c>
      <c r="M85" s="60" t="str">
        <f t="shared" si="3"/>
        <v>View on Google Map</v>
      </c>
    </row>
    <row r="86" spans="1:13" x14ac:dyDescent="0.2">
      <c r="A86">
        <v>292</v>
      </c>
      <c r="B86" t="s">
        <v>624</v>
      </c>
      <c r="C86" t="str">
        <f t="shared" si="2"/>
        <v>Arctic LTER Site number 292</v>
      </c>
      <c r="D86">
        <v>69.639166666666668</v>
      </c>
      <c r="E86">
        <v>-149.73946666666666</v>
      </c>
      <c r="F86">
        <v>91</v>
      </c>
      <c r="G86" t="s">
        <v>384</v>
      </c>
      <c r="H86" t="s">
        <v>781</v>
      </c>
      <c r="I86" t="s">
        <v>295</v>
      </c>
      <c r="J86" t="s">
        <v>1355</v>
      </c>
      <c r="K86" t="s">
        <v>295</v>
      </c>
      <c r="L86" t="s">
        <v>765</v>
      </c>
      <c r="M86" s="60" t="str">
        <f t="shared" si="3"/>
        <v>View on Google Map</v>
      </c>
    </row>
    <row r="87" spans="1:13" x14ac:dyDescent="0.2">
      <c r="A87">
        <v>207</v>
      </c>
      <c r="B87" t="s">
        <v>626</v>
      </c>
      <c r="C87" t="str">
        <f t="shared" si="2"/>
        <v>Arctic LTER Site number 207</v>
      </c>
      <c r="D87">
        <v>70.099999999999994</v>
      </c>
      <c r="E87">
        <v>-146.26666666666668</v>
      </c>
      <c r="F87">
        <v>9.1463414634146343</v>
      </c>
      <c r="G87" t="s">
        <v>384</v>
      </c>
      <c r="H87" t="s">
        <v>627</v>
      </c>
      <c r="I87" t="s">
        <v>295</v>
      </c>
      <c r="J87" t="s">
        <v>1355</v>
      </c>
      <c r="K87" t="s">
        <v>295</v>
      </c>
      <c r="L87" t="s">
        <v>597</v>
      </c>
      <c r="M87" s="60" t="str">
        <f t="shared" si="3"/>
        <v>View on Google Map</v>
      </c>
    </row>
    <row r="88" spans="1:13" x14ac:dyDescent="0.2">
      <c r="A88">
        <v>293</v>
      </c>
      <c r="B88" t="s">
        <v>626</v>
      </c>
      <c r="C88" t="str">
        <f t="shared" si="2"/>
        <v>Arctic LTER Site number 293</v>
      </c>
      <c r="D88">
        <v>68.820783333333338</v>
      </c>
      <c r="E88">
        <v>-149.7646</v>
      </c>
      <c r="F88">
        <v>579</v>
      </c>
      <c r="G88" t="s">
        <v>384</v>
      </c>
      <c r="H88" t="s">
        <v>782</v>
      </c>
      <c r="I88" t="s">
        <v>295</v>
      </c>
      <c r="J88" t="s">
        <v>1355</v>
      </c>
      <c r="K88" t="s">
        <v>295</v>
      </c>
      <c r="L88" t="s">
        <v>765</v>
      </c>
      <c r="M88" s="60" t="str">
        <f t="shared" si="3"/>
        <v>View on Google Map</v>
      </c>
    </row>
    <row r="89" spans="1:13" x14ac:dyDescent="0.2">
      <c r="A89">
        <v>208</v>
      </c>
      <c r="B89" t="s">
        <v>628</v>
      </c>
      <c r="C89" t="str">
        <f t="shared" si="2"/>
        <v>Arctic LTER Site number 208</v>
      </c>
      <c r="D89">
        <v>70.05</v>
      </c>
      <c r="E89">
        <v>-146.98333333333332</v>
      </c>
      <c r="F89">
        <v>24.390243902439025</v>
      </c>
      <c r="G89" t="s">
        <v>384</v>
      </c>
      <c r="H89" t="s">
        <v>629</v>
      </c>
      <c r="I89" t="s">
        <v>295</v>
      </c>
      <c r="J89" t="s">
        <v>1355</v>
      </c>
      <c r="K89" t="s">
        <v>295</v>
      </c>
      <c r="L89" t="s">
        <v>597</v>
      </c>
      <c r="M89" s="60" t="str">
        <f t="shared" si="3"/>
        <v>View on Google Map</v>
      </c>
    </row>
    <row r="90" spans="1:13" x14ac:dyDescent="0.2">
      <c r="A90">
        <v>294</v>
      </c>
      <c r="B90" t="s">
        <v>628</v>
      </c>
      <c r="C90" t="str">
        <f t="shared" si="2"/>
        <v>Arctic LTER Site number 294</v>
      </c>
      <c r="D90">
        <v>68.820616666666666</v>
      </c>
      <c r="E90">
        <v>-149.74383333333333</v>
      </c>
      <c r="F90">
        <v>579</v>
      </c>
      <c r="G90" t="s">
        <v>384</v>
      </c>
      <c r="H90" t="s">
        <v>783</v>
      </c>
      <c r="I90" t="s">
        <v>295</v>
      </c>
      <c r="J90" t="s">
        <v>1355</v>
      </c>
      <c r="K90" t="s">
        <v>295</v>
      </c>
      <c r="L90" t="s">
        <v>765</v>
      </c>
      <c r="M90" s="60" t="str">
        <f t="shared" si="3"/>
        <v>View on Google Map</v>
      </c>
    </row>
    <row r="91" spans="1:13" x14ac:dyDescent="0.2">
      <c r="A91">
        <v>209</v>
      </c>
      <c r="B91" t="s">
        <v>630</v>
      </c>
      <c r="C91" t="str">
        <f t="shared" si="2"/>
        <v>Arctic LTER Site number 209</v>
      </c>
      <c r="D91">
        <v>70.05</v>
      </c>
      <c r="E91">
        <v>-146.98333333333332</v>
      </c>
      <c r="F91">
        <v>24.390243902439025</v>
      </c>
      <c r="G91" t="s">
        <v>384</v>
      </c>
      <c r="H91" t="s">
        <v>631</v>
      </c>
      <c r="I91" t="s">
        <v>295</v>
      </c>
      <c r="J91" t="s">
        <v>1355</v>
      </c>
      <c r="K91" t="s">
        <v>295</v>
      </c>
      <c r="L91" t="s">
        <v>597</v>
      </c>
      <c r="M91" s="60" t="str">
        <f t="shared" si="3"/>
        <v>View on Google Map</v>
      </c>
    </row>
    <row r="92" spans="1:13" x14ac:dyDescent="0.2">
      <c r="A92">
        <v>295</v>
      </c>
      <c r="B92" t="s">
        <v>630</v>
      </c>
      <c r="C92" t="str">
        <f t="shared" si="2"/>
        <v>Arctic LTER Site number 295</v>
      </c>
      <c r="D92">
        <v>68.821529999999996</v>
      </c>
      <c r="E92">
        <v>-149.05867000000001</v>
      </c>
      <c r="F92">
        <v>518</v>
      </c>
      <c r="G92" t="s">
        <v>384</v>
      </c>
      <c r="H92" t="s">
        <v>784</v>
      </c>
      <c r="I92" t="s">
        <v>295</v>
      </c>
      <c r="J92" t="s">
        <v>1355</v>
      </c>
      <c r="K92" t="s">
        <v>295</v>
      </c>
      <c r="L92" t="s">
        <v>765</v>
      </c>
      <c r="M92" s="60" t="str">
        <f t="shared" si="3"/>
        <v>View on Google Map</v>
      </c>
    </row>
    <row r="93" spans="1:13" x14ac:dyDescent="0.2">
      <c r="A93">
        <v>210</v>
      </c>
      <c r="B93" t="s">
        <v>632</v>
      </c>
      <c r="C93" t="str">
        <f t="shared" si="2"/>
        <v>Arctic LTER Site number 210</v>
      </c>
      <c r="D93">
        <v>70.150000000000006</v>
      </c>
      <c r="E93">
        <v>-147.36666666666667</v>
      </c>
      <c r="F93">
        <v>6.7073170731707323</v>
      </c>
      <c r="G93" t="s">
        <v>384</v>
      </c>
      <c r="H93" t="s">
        <v>633</v>
      </c>
      <c r="I93" t="s">
        <v>295</v>
      </c>
      <c r="J93" t="s">
        <v>1355</v>
      </c>
      <c r="K93" t="s">
        <v>295</v>
      </c>
      <c r="L93" t="s">
        <v>597</v>
      </c>
      <c r="M93" s="60" t="str">
        <f t="shared" si="3"/>
        <v>View on Google Map</v>
      </c>
    </row>
    <row r="94" spans="1:13" x14ac:dyDescent="0.2">
      <c r="A94">
        <v>296</v>
      </c>
      <c r="B94" t="s">
        <v>632</v>
      </c>
      <c r="C94" t="str">
        <f t="shared" si="2"/>
        <v>Arctic LTER Site number 296</v>
      </c>
      <c r="D94">
        <v>68.817116666666664</v>
      </c>
      <c r="E94">
        <v>-149.05956666666665</v>
      </c>
      <c r="F94">
        <v>518</v>
      </c>
      <c r="G94" t="s">
        <v>384</v>
      </c>
      <c r="H94" t="s">
        <v>785</v>
      </c>
      <c r="I94" t="s">
        <v>295</v>
      </c>
      <c r="J94" t="s">
        <v>1355</v>
      </c>
      <c r="K94" t="s">
        <v>295</v>
      </c>
      <c r="L94" t="s">
        <v>765</v>
      </c>
      <c r="M94" s="60" t="str">
        <f t="shared" si="3"/>
        <v>View on Google Map</v>
      </c>
    </row>
    <row r="95" spans="1:13" x14ac:dyDescent="0.2">
      <c r="A95">
        <v>211</v>
      </c>
      <c r="B95" t="s">
        <v>634</v>
      </c>
      <c r="C95" t="str">
        <f t="shared" si="2"/>
        <v>Arctic LTER Site number 211</v>
      </c>
      <c r="D95">
        <v>70.150000000000006</v>
      </c>
      <c r="E95">
        <v>-147.36666666666667</v>
      </c>
      <c r="F95">
        <v>6.7073170731707323</v>
      </c>
      <c r="G95" t="s">
        <v>384</v>
      </c>
      <c r="H95" t="s">
        <v>635</v>
      </c>
      <c r="I95" t="s">
        <v>295</v>
      </c>
      <c r="J95" t="s">
        <v>1355</v>
      </c>
      <c r="K95" t="s">
        <v>295</v>
      </c>
      <c r="L95" t="s">
        <v>597</v>
      </c>
      <c r="M95" s="60" t="str">
        <f t="shared" si="3"/>
        <v>View on Google Map</v>
      </c>
    </row>
    <row r="96" spans="1:13" x14ac:dyDescent="0.2">
      <c r="A96">
        <v>297</v>
      </c>
      <c r="B96" t="s">
        <v>634</v>
      </c>
      <c r="C96" t="str">
        <f t="shared" si="2"/>
        <v>Arctic LTER Site number 297</v>
      </c>
      <c r="D96">
        <v>69.356183333333334</v>
      </c>
      <c r="E96">
        <v>-150.21899999999999</v>
      </c>
      <c r="F96">
        <v>168</v>
      </c>
      <c r="G96" t="s">
        <v>384</v>
      </c>
      <c r="H96" t="s">
        <v>786</v>
      </c>
      <c r="I96" t="s">
        <v>295</v>
      </c>
      <c r="J96" t="s">
        <v>1355</v>
      </c>
      <c r="K96" t="s">
        <v>295</v>
      </c>
      <c r="L96" t="s">
        <v>765</v>
      </c>
      <c r="M96" s="60" t="str">
        <f t="shared" si="3"/>
        <v>View on Google Map</v>
      </c>
    </row>
    <row r="97" spans="1:13" x14ac:dyDescent="0.2">
      <c r="A97">
        <v>212</v>
      </c>
      <c r="B97" t="s">
        <v>636</v>
      </c>
      <c r="C97" t="str">
        <f t="shared" si="2"/>
        <v>Arctic LTER Site number 212</v>
      </c>
      <c r="D97">
        <v>70.033333333333331</v>
      </c>
      <c r="E97">
        <v>-147.65</v>
      </c>
      <c r="F97">
        <v>28.04878048780488</v>
      </c>
      <c r="G97" t="s">
        <v>384</v>
      </c>
      <c r="H97" t="s">
        <v>637</v>
      </c>
      <c r="I97" t="s">
        <v>295</v>
      </c>
      <c r="J97" t="s">
        <v>1355</v>
      </c>
      <c r="K97" t="s">
        <v>295</v>
      </c>
      <c r="L97" t="s">
        <v>597</v>
      </c>
      <c r="M97" s="60" t="str">
        <f t="shared" si="3"/>
        <v>View on Google Map</v>
      </c>
    </row>
    <row r="98" spans="1:13" x14ac:dyDescent="0.2">
      <c r="A98">
        <v>298</v>
      </c>
      <c r="B98" t="s">
        <v>636</v>
      </c>
      <c r="C98" t="str">
        <f t="shared" si="2"/>
        <v>Arctic LTER Site number 298</v>
      </c>
      <c r="D98">
        <v>69.356183333333334</v>
      </c>
      <c r="E98">
        <v>-150.21899999999999</v>
      </c>
      <c r="F98">
        <v>168</v>
      </c>
      <c r="G98" t="s">
        <v>384</v>
      </c>
      <c r="H98" t="s">
        <v>787</v>
      </c>
      <c r="I98" t="s">
        <v>295</v>
      </c>
      <c r="J98" t="s">
        <v>1355</v>
      </c>
      <c r="K98" t="s">
        <v>295</v>
      </c>
      <c r="L98" t="s">
        <v>765</v>
      </c>
      <c r="M98" s="60" t="str">
        <f t="shared" si="3"/>
        <v>View on Google Map</v>
      </c>
    </row>
    <row r="99" spans="1:13" x14ac:dyDescent="0.2">
      <c r="A99">
        <v>213</v>
      </c>
      <c r="B99" t="s">
        <v>638</v>
      </c>
      <c r="C99" t="str">
        <f t="shared" si="2"/>
        <v>Arctic LTER Site number 213</v>
      </c>
      <c r="D99">
        <v>70.033333333333331</v>
      </c>
      <c r="E99">
        <v>-147.65</v>
      </c>
      <c r="F99">
        <v>28.04878048780488</v>
      </c>
      <c r="G99" t="s">
        <v>384</v>
      </c>
      <c r="H99" t="s">
        <v>639</v>
      </c>
      <c r="I99" t="s">
        <v>295</v>
      </c>
      <c r="J99" t="s">
        <v>1355</v>
      </c>
      <c r="K99" t="s">
        <v>295</v>
      </c>
      <c r="L99" t="s">
        <v>597</v>
      </c>
      <c r="M99" s="60" t="str">
        <f t="shared" si="3"/>
        <v>View on Google Map</v>
      </c>
    </row>
    <row r="100" spans="1:13" x14ac:dyDescent="0.2">
      <c r="A100">
        <v>299</v>
      </c>
      <c r="B100" t="s">
        <v>638</v>
      </c>
      <c r="C100" t="str">
        <f t="shared" si="2"/>
        <v>Arctic LTER Site number 299</v>
      </c>
      <c r="D100">
        <v>69.5458</v>
      </c>
      <c r="E100">
        <v>-150.37883333333335</v>
      </c>
      <c r="F100">
        <v>107</v>
      </c>
      <c r="G100" t="s">
        <v>384</v>
      </c>
      <c r="H100" t="s">
        <v>788</v>
      </c>
      <c r="I100" t="s">
        <v>295</v>
      </c>
      <c r="J100" t="s">
        <v>1355</v>
      </c>
      <c r="K100" t="s">
        <v>295</v>
      </c>
      <c r="L100" t="s">
        <v>765</v>
      </c>
      <c r="M100" s="60" t="str">
        <f t="shared" si="3"/>
        <v>View on Google Map</v>
      </c>
    </row>
    <row r="101" spans="1:13" x14ac:dyDescent="0.2">
      <c r="A101">
        <v>214</v>
      </c>
      <c r="B101" t="s">
        <v>640</v>
      </c>
      <c r="C101" t="str">
        <f t="shared" si="2"/>
        <v>Arctic LTER Site number 214</v>
      </c>
      <c r="D101">
        <v>69.833333333333329</v>
      </c>
      <c r="E101">
        <v>-147.93333333333334</v>
      </c>
      <c r="F101">
        <v>92.987804878048792</v>
      </c>
      <c r="G101" t="s">
        <v>384</v>
      </c>
      <c r="H101" t="s">
        <v>641</v>
      </c>
      <c r="I101" t="s">
        <v>295</v>
      </c>
      <c r="J101" t="s">
        <v>1355</v>
      </c>
      <c r="K101" t="s">
        <v>295</v>
      </c>
      <c r="L101" t="s">
        <v>597</v>
      </c>
      <c r="M101" s="60" t="str">
        <f t="shared" si="3"/>
        <v>View on Google Map</v>
      </c>
    </row>
    <row r="102" spans="1:13" x14ac:dyDescent="0.2">
      <c r="A102">
        <v>300</v>
      </c>
      <c r="B102" t="s">
        <v>640</v>
      </c>
      <c r="C102" t="str">
        <f t="shared" si="2"/>
        <v>Arctic LTER Site number 300</v>
      </c>
      <c r="D102">
        <v>69.5458</v>
      </c>
      <c r="E102">
        <v>-150.37883333333335</v>
      </c>
      <c r="F102">
        <v>107</v>
      </c>
      <c r="G102" t="s">
        <v>384</v>
      </c>
      <c r="H102" t="s">
        <v>789</v>
      </c>
      <c r="I102" t="s">
        <v>295</v>
      </c>
      <c r="J102" t="s">
        <v>1355</v>
      </c>
      <c r="K102" t="s">
        <v>295</v>
      </c>
      <c r="L102" t="s">
        <v>765</v>
      </c>
      <c r="M102" s="60" t="str">
        <f t="shared" si="3"/>
        <v>View on Google Map</v>
      </c>
    </row>
    <row r="103" spans="1:13" x14ac:dyDescent="0.2">
      <c r="A103">
        <v>215</v>
      </c>
      <c r="B103" t="s">
        <v>642</v>
      </c>
      <c r="C103" t="str">
        <f t="shared" si="2"/>
        <v>Arctic LTER Site number 215</v>
      </c>
      <c r="D103">
        <v>69.833333333333329</v>
      </c>
      <c r="E103">
        <v>-147.93333333333334</v>
      </c>
      <c r="F103">
        <v>92.987804878048792</v>
      </c>
      <c r="G103" t="s">
        <v>384</v>
      </c>
      <c r="H103" t="s">
        <v>643</v>
      </c>
      <c r="I103" t="s">
        <v>295</v>
      </c>
      <c r="J103" t="s">
        <v>1355</v>
      </c>
      <c r="K103" t="s">
        <v>295</v>
      </c>
      <c r="L103" t="s">
        <v>597</v>
      </c>
      <c r="M103" s="60" t="str">
        <f t="shared" si="3"/>
        <v>View on Google Map</v>
      </c>
    </row>
    <row r="104" spans="1:13" x14ac:dyDescent="0.2">
      <c r="A104">
        <v>301</v>
      </c>
      <c r="B104" t="s">
        <v>642</v>
      </c>
      <c r="C104" t="str">
        <f t="shared" si="2"/>
        <v>Arctic LTER Site number 301</v>
      </c>
      <c r="D104">
        <v>69.523700000000005</v>
      </c>
      <c r="E104">
        <v>-150.55269999999999</v>
      </c>
      <c r="F104">
        <v>107</v>
      </c>
      <c r="G104" t="s">
        <v>384</v>
      </c>
      <c r="H104" t="s">
        <v>790</v>
      </c>
      <c r="I104" t="s">
        <v>295</v>
      </c>
      <c r="J104" t="s">
        <v>1355</v>
      </c>
      <c r="K104" t="s">
        <v>295</v>
      </c>
      <c r="L104" t="s">
        <v>765</v>
      </c>
      <c r="M104" s="60" t="str">
        <f t="shared" si="3"/>
        <v>View on Google Map</v>
      </c>
    </row>
    <row r="105" spans="1:13" x14ac:dyDescent="0.2">
      <c r="A105">
        <v>216</v>
      </c>
      <c r="B105" t="s">
        <v>644</v>
      </c>
      <c r="C105" t="str">
        <f t="shared" si="2"/>
        <v>Arctic LTER Site number 216</v>
      </c>
      <c r="D105">
        <v>69.88333333333334</v>
      </c>
      <c r="E105">
        <v>-148.63333333333333</v>
      </c>
      <c r="F105">
        <v>118.90243902439025</v>
      </c>
      <c r="G105" t="s">
        <v>384</v>
      </c>
      <c r="H105" t="s">
        <v>645</v>
      </c>
      <c r="I105" t="s">
        <v>295</v>
      </c>
      <c r="J105" t="s">
        <v>1355</v>
      </c>
      <c r="K105" t="s">
        <v>295</v>
      </c>
      <c r="L105" t="s">
        <v>597</v>
      </c>
      <c r="M105" s="60" t="str">
        <f t="shared" si="3"/>
        <v>View on Google Map</v>
      </c>
    </row>
    <row r="106" spans="1:13" x14ac:dyDescent="0.2">
      <c r="A106">
        <v>302</v>
      </c>
      <c r="B106" t="s">
        <v>644</v>
      </c>
      <c r="C106" t="str">
        <f t="shared" si="2"/>
        <v>Arctic LTER Site number 302</v>
      </c>
      <c r="D106">
        <v>69.523700000000005</v>
      </c>
      <c r="E106">
        <v>-150.55269999999999</v>
      </c>
      <c r="F106">
        <v>107</v>
      </c>
      <c r="G106" t="s">
        <v>384</v>
      </c>
      <c r="H106" t="s">
        <v>791</v>
      </c>
      <c r="I106" t="s">
        <v>295</v>
      </c>
      <c r="J106" t="s">
        <v>1355</v>
      </c>
      <c r="K106" t="s">
        <v>295</v>
      </c>
      <c r="L106" t="s">
        <v>765</v>
      </c>
      <c r="M106" s="60" t="str">
        <f t="shared" si="3"/>
        <v>View on Google Map</v>
      </c>
    </row>
    <row r="107" spans="1:13" x14ac:dyDescent="0.2">
      <c r="A107">
        <v>217</v>
      </c>
      <c r="B107" t="s">
        <v>646</v>
      </c>
      <c r="C107" t="str">
        <f>"Arctic LTER Site number " &amp; A107</f>
        <v>Arctic LTER Site number 217</v>
      </c>
      <c r="D107">
        <v>69.7</v>
      </c>
      <c r="E107">
        <v>-148.48333333333332</v>
      </c>
      <c r="F107">
        <v>125</v>
      </c>
      <c r="G107" t="s">
        <v>384</v>
      </c>
      <c r="H107" t="s">
        <v>647</v>
      </c>
      <c r="I107" t="s">
        <v>295</v>
      </c>
      <c r="J107" t="s">
        <v>1355</v>
      </c>
      <c r="K107" t="s">
        <v>295</v>
      </c>
      <c r="L107" t="s">
        <v>597</v>
      </c>
      <c r="M107" s="60" t="str">
        <f t="shared" si="3"/>
        <v>View on Google Map</v>
      </c>
    </row>
    <row r="108" spans="1:13" x14ac:dyDescent="0.2">
      <c r="A108">
        <v>303</v>
      </c>
      <c r="B108" t="s">
        <v>646</v>
      </c>
      <c r="C108" t="str">
        <f>"Arctic LTER Site number " &amp; A108</f>
        <v>Arctic LTER Site number 303</v>
      </c>
      <c r="D108">
        <v>69.610399999999998</v>
      </c>
      <c r="E108">
        <v>-148.82113333333334</v>
      </c>
      <c r="F108">
        <v>107</v>
      </c>
      <c r="G108" t="s">
        <v>384</v>
      </c>
      <c r="H108" t="s">
        <v>792</v>
      </c>
      <c r="I108" t="s">
        <v>295</v>
      </c>
      <c r="J108" t="s">
        <v>1355</v>
      </c>
      <c r="K108" t="s">
        <v>295</v>
      </c>
      <c r="L108" t="s">
        <v>765</v>
      </c>
      <c r="M108" s="60" t="str">
        <f t="shared" si="3"/>
        <v>View on Google Map</v>
      </c>
    </row>
    <row r="109" spans="1:13" x14ac:dyDescent="0.2">
      <c r="A109">
        <v>218</v>
      </c>
      <c r="B109" t="s">
        <v>648</v>
      </c>
      <c r="C109" t="str">
        <f>"Arctic LTER Site number " &amp; A109</f>
        <v>Arctic LTER Site number 218</v>
      </c>
      <c r="D109">
        <v>69.7</v>
      </c>
      <c r="E109">
        <v>-148.48333333333332</v>
      </c>
      <c r="F109">
        <v>125</v>
      </c>
      <c r="G109" t="s">
        <v>384</v>
      </c>
      <c r="H109" t="s">
        <v>649</v>
      </c>
      <c r="I109" t="s">
        <v>295</v>
      </c>
      <c r="J109" t="s">
        <v>1355</v>
      </c>
      <c r="K109" t="s">
        <v>295</v>
      </c>
      <c r="L109" t="s">
        <v>597</v>
      </c>
      <c r="M109" s="60" t="str">
        <f t="shared" si="3"/>
        <v>View on Google Map</v>
      </c>
    </row>
    <row r="110" spans="1:13" x14ac:dyDescent="0.2">
      <c r="A110">
        <v>304</v>
      </c>
      <c r="B110" t="s">
        <v>648</v>
      </c>
      <c r="C110" t="str">
        <f>"Arctic LTER Site number " &amp; A110</f>
        <v>Arctic LTER Site number 304</v>
      </c>
      <c r="D110">
        <v>69.610399999999998</v>
      </c>
      <c r="E110">
        <v>-148.82113333333334</v>
      </c>
      <c r="F110">
        <v>107</v>
      </c>
      <c r="G110" t="s">
        <v>384</v>
      </c>
      <c r="H110" t="s">
        <v>793</v>
      </c>
      <c r="I110" t="s">
        <v>295</v>
      </c>
      <c r="J110" t="s">
        <v>1355</v>
      </c>
      <c r="K110" t="s">
        <v>295</v>
      </c>
      <c r="L110" t="s">
        <v>765</v>
      </c>
      <c r="M110" s="60" t="str">
        <f t="shared" si="3"/>
        <v>View on Google Map</v>
      </c>
    </row>
    <row r="111" spans="1:13" x14ac:dyDescent="0.2">
      <c r="A111">
        <v>232</v>
      </c>
      <c r="B111" t="s">
        <v>677</v>
      </c>
      <c r="C111" t="str">
        <f>"Arctic LTER Site number " &amp; A111</f>
        <v>Arctic LTER Site number 232</v>
      </c>
      <c r="D111">
        <v>69.266666666666666</v>
      </c>
      <c r="E111">
        <v>-148.46666666666667</v>
      </c>
      <c r="F111">
        <v>338.71951219512198</v>
      </c>
      <c r="G111" t="s">
        <v>384</v>
      </c>
      <c r="H111" t="s">
        <v>678</v>
      </c>
      <c r="I111" t="s">
        <v>295</v>
      </c>
      <c r="J111" t="s">
        <v>1355</v>
      </c>
      <c r="K111" t="s">
        <v>295</v>
      </c>
      <c r="L111" t="s">
        <v>597</v>
      </c>
      <c r="M111" s="60" t="str">
        <f t="shared" si="3"/>
        <v>View on Google Map</v>
      </c>
    </row>
    <row r="112" spans="1:13" x14ac:dyDescent="0.2">
      <c r="A112">
        <v>239</v>
      </c>
      <c r="B112" t="s">
        <v>692</v>
      </c>
      <c r="C112" t="s">
        <v>693</v>
      </c>
      <c r="D112" t="s">
        <v>295</v>
      </c>
      <c r="E112" t="s">
        <v>295</v>
      </c>
      <c r="F112" t="s">
        <v>295</v>
      </c>
      <c r="G112" t="s">
        <v>384</v>
      </c>
      <c r="H112" t="s">
        <v>295</v>
      </c>
      <c r="I112" t="s">
        <v>295</v>
      </c>
      <c r="J112" t="s">
        <v>1355</v>
      </c>
      <c r="K112" t="s">
        <v>295</v>
      </c>
      <c r="L112" t="s">
        <v>694</v>
      </c>
      <c r="M112" s="60" t="str">
        <f t="shared" si="3"/>
        <v>View on Google Map</v>
      </c>
    </row>
    <row r="113" spans="1:13" x14ac:dyDescent="0.2">
      <c r="A113">
        <v>144</v>
      </c>
      <c r="B113" t="s">
        <v>488</v>
      </c>
      <c r="C113" t="s">
        <v>489</v>
      </c>
      <c r="D113">
        <v>68.63333333333334</v>
      </c>
      <c r="E113">
        <v>-149.6</v>
      </c>
      <c r="F113">
        <v>719</v>
      </c>
      <c r="G113" t="s">
        <v>384</v>
      </c>
      <c r="H113" t="s">
        <v>295</v>
      </c>
      <c r="I113" t="s">
        <v>295</v>
      </c>
      <c r="J113" t="s">
        <v>1355</v>
      </c>
      <c r="K113" t="s">
        <v>295</v>
      </c>
      <c r="L113" t="s">
        <v>300</v>
      </c>
      <c r="M113" s="60" t="str">
        <f t="shared" si="3"/>
        <v>View on Google Map</v>
      </c>
    </row>
    <row r="114" spans="1:13" x14ac:dyDescent="0.2">
      <c r="A114">
        <v>401</v>
      </c>
      <c r="B114" t="s">
        <v>948</v>
      </c>
      <c r="C114" t="str">
        <f>"Arctic LTER Site number " &amp; A114</f>
        <v>Arctic LTER Site number 401</v>
      </c>
      <c r="D114" t="s">
        <v>295</v>
      </c>
      <c r="E114" t="s">
        <v>295</v>
      </c>
      <c r="F114" t="s">
        <v>295</v>
      </c>
      <c r="G114" t="s">
        <v>384</v>
      </c>
      <c r="H114" t="s">
        <v>295</v>
      </c>
      <c r="I114" t="s">
        <v>295</v>
      </c>
      <c r="J114" t="s">
        <v>1355</v>
      </c>
      <c r="K114" t="s">
        <v>295</v>
      </c>
      <c r="L114" t="s">
        <v>947</v>
      </c>
      <c r="M114" s="60" t="str">
        <f t="shared" si="3"/>
        <v>View on Google Map</v>
      </c>
    </row>
    <row r="115" spans="1:13" x14ac:dyDescent="0.2">
      <c r="A115">
        <v>403</v>
      </c>
      <c r="B115" t="s">
        <v>950</v>
      </c>
      <c r="C115" t="str">
        <f>"Arctic LTER Site number " &amp; A115</f>
        <v>Arctic LTER Site number 403</v>
      </c>
      <c r="D115" t="s">
        <v>295</v>
      </c>
      <c r="E115" t="s">
        <v>295</v>
      </c>
      <c r="F115" t="s">
        <v>295</v>
      </c>
      <c r="G115" t="s">
        <v>384</v>
      </c>
      <c r="H115" t="s">
        <v>295</v>
      </c>
      <c r="I115" t="s">
        <v>295</v>
      </c>
      <c r="J115" t="s">
        <v>1355</v>
      </c>
      <c r="K115" t="s">
        <v>295</v>
      </c>
      <c r="L115" t="s">
        <v>951</v>
      </c>
      <c r="M115" s="60" t="str">
        <f t="shared" si="3"/>
        <v>View on Google Map</v>
      </c>
    </row>
    <row r="116" spans="1:13" x14ac:dyDescent="0.2">
      <c r="A116">
        <v>403</v>
      </c>
      <c r="B116" t="s">
        <v>950</v>
      </c>
      <c r="C116" t="str">
        <f>"Arctic LTER Site number " &amp; A116</f>
        <v>Arctic LTER Site number 403</v>
      </c>
      <c r="D116" t="s">
        <v>295</v>
      </c>
      <c r="E116" t="s">
        <v>295</v>
      </c>
      <c r="F116" t="s">
        <v>295</v>
      </c>
      <c r="G116" t="s">
        <v>384</v>
      </c>
      <c r="H116" t="s">
        <v>295</v>
      </c>
      <c r="I116" t="s">
        <v>295</v>
      </c>
      <c r="J116" t="s">
        <v>1355</v>
      </c>
      <c r="K116" t="s">
        <v>295</v>
      </c>
      <c r="L116" t="s">
        <v>951</v>
      </c>
      <c r="M116" s="60" t="str">
        <f t="shared" si="3"/>
        <v>View on Google Map</v>
      </c>
    </row>
    <row r="117" spans="1:13" x14ac:dyDescent="0.2">
      <c r="A117">
        <v>1209</v>
      </c>
      <c r="B117" t="s">
        <v>1315</v>
      </c>
      <c r="C117" t="s">
        <v>1313</v>
      </c>
      <c r="D117">
        <v>68.934420000000003</v>
      </c>
      <c r="E117">
        <v>-150.21242000000001</v>
      </c>
      <c r="F117" t="s">
        <v>295</v>
      </c>
      <c r="G117" t="s">
        <v>1160</v>
      </c>
      <c r="H117" t="s">
        <v>295</v>
      </c>
      <c r="I117" t="s">
        <v>295</v>
      </c>
      <c r="J117" t="s">
        <v>1288</v>
      </c>
      <c r="K117" t="s">
        <v>295</v>
      </c>
      <c r="L117" t="s">
        <v>358</v>
      </c>
      <c r="M117" s="60" t="str">
        <f t="shared" si="3"/>
        <v>View on Google Map</v>
      </c>
    </row>
    <row r="118" spans="1:13" x14ac:dyDescent="0.2">
      <c r="A118">
        <v>482</v>
      </c>
      <c r="B118" t="s">
        <v>1060</v>
      </c>
      <c r="C118" t="str">
        <f>"Arctic LTER Site number " &amp; A118</f>
        <v>Arctic LTER Site number 482</v>
      </c>
      <c r="D118">
        <v>68.951483332999999</v>
      </c>
      <c r="E118">
        <v>-150.194333333</v>
      </c>
      <c r="F118">
        <v>399</v>
      </c>
      <c r="G118" t="s">
        <v>384</v>
      </c>
      <c r="H118" t="s">
        <v>295</v>
      </c>
      <c r="I118" t="s">
        <v>295</v>
      </c>
      <c r="J118" t="s">
        <v>357</v>
      </c>
      <c r="K118" t="s">
        <v>295</v>
      </c>
      <c r="L118" t="s">
        <v>358</v>
      </c>
      <c r="M118" s="60" t="str">
        <f t="shared" si="3"/>
        <v>View on Google Map</v>
      </c>
    </row>
    <row r="119" spans="1:13" x14ac:dyDescent="0.2">
      <c r="A119">
        <v>483</v>
      </c>
      <c r="B119" t="s">
        <v>1061</v>
      </c>
      <c r="C119" t="str">
        <f>"Arctic LTER Site number " &amp; A119</f>
        <v>Arctic LTER Site number 483</v>
      </c>
      <c r="D119">
        <v>68.950783333000004</v>
      </c>
      <c r="E119">
        <v>-150.19835</v>
      </c>
      <c r="F119">
        <v>399</v>
      </c>
      <c r="G119" t="s">
        <v>296</v>
      </c>
      <c r="H119" t="s">
        <v>1062</v>
      </c>
      <c r="I119" t="s">
        <v>295</v>
      </c>
      <c r="J119" t="s">
        <v>357</v>
      </c>
      <c r="K119" t="s">
        <v>295</v>
      </c>
      <c r="L119" t="s">
        <v>358</v>
      </c>
      <c r="M119" s="60" t="str">
        <f t="shared" si="3"/>
        <v>View on Google Map</v>
      </c>
    </row>
    <row r="120" spans="1:13" x14ac:dyDescent="0.2">
      <c r="A120">
        <v>484</v>
      </c>
      <c r="B120" t="s">
        <v>1063</v>
      </c>
      <c r="C120" t="str">
        <f>"Arctic LTER Site number " &amp; A120</f>
        <v>Arctic LTER Site number 484</v>
      </c>
      <c r="D120">
        <v>68.957549999999998</v>
      </c>
      <c r="E120">
        <v>-150.200916667</v>
      </c>
      <c r="F120">
        <v>399</v>
      </c>
      <c r="G120" t="s">
        <v>384</v>
      </c>
      <c r="H120" t="s">
        <v>1064</v>
      </c>
      <c r="I120" t="s">
        <v>1065</v>
      </c>
      <c r="J120" t="s">
        <v>357</v>
      </c>
      <c r="K120" t="s">
        <v>295</v>
      </c>
      <c r="L120" t="s">
        <v>358</v>
      </c>
      <c r="M120" s="60" t="str">
        <f t="shared" si="3"/>
        <v>View on Google Map</v>
      </c>
    </row>
    <row r="121" spans="1:13" x14ac:dyDescent="0.2">
      <c r="A121">
        <v>485</v>
      </c>
      <c r="B121" t="s">
        <v>1066</v>
      </c>
      <c r="C121" t="str">
        <f>"Arctic LTER Site number " &amp; A121</f>
        <v>Arctic LTER Site number 485</v>
      </c>
      <c r="D121">
        <v>68.95675</v>
      </c>
      <c r="E121">
        <v>-150.19700833300001</v>
      </c>
      <c r="F121">
        <v>399</v>
      </c>
      <c r="G121" t="s">
        <v>384</v>
      </c>
      <c r="H121" t="s">
        <v>1067</v>
      </c>
      <c r="I121" t="s">
        <v>295</v>
      </c>
      <c r="J121" t="s">
        <v>357</v>
      </c>
      <c r="K121" t="s">
        <v>295</v>
      </c>
      <c r="L121" t="s">
        <v>358</v>
      </c>
      <c r="M121" s="60" t="str">
        <f t="shared" si="3"/>
        <v>View on Google Map</v>
      </c>
    </row>
    <row r="122" spans="1:13" x14ac:dyDescent="0.2">
      <c r="A122">
        <v>514</v>
      </c>
      <c r="B122" t="s">
        <v>1114</v>
      </c>
      <c r="C122" t="s">
        <v>1107</v>
      </c>
      <c r="D122">
        <v>68.418130000000005</v>
      </c>
      <c r="E122">
        <v>-151.58454</v>
      </c>
      <c r="F122">
        <v>876</v>
      </c>
      <c r="G122" t="s">
        <v>384</v>
      </c>
      <c r="H122" t="s">
        <v>295</v>
      </c>
      <c r="I122" t="s">
        <v>295</v>
      </c>
      <c r="J122" t="s">
        <v>1026</v>
      </c>
      <c r="K122" t="s">
        <v>295</v>
      </c>
      <c r="L122" t="s">
        <v>1108</v>
      </c>
      <c r="M122" s="60" t="str">
        <f t="shared" si="3"/>
        <v>View on Google Map</v>
      </c>
    </row>
    <row r="123" spans="1:13" x14ac:dyDescent="0.2">
      <c r="A123">
        <v>400</v>
      </c>
      <c r="B123" t="s">
        <v>946</v>
      </c>
      <c r="C123" t="str">
        <f t="shared" ref="C123:C135" si="4">"Arctic LTER Site number " &amp; A123</f>
        <v>Arctic LTER Site number 400</v>
      </c>
      <c r="D123" t="s">
        <v>295</v>
      </c>
      <c r="E123" t="s">
        <v>295</v>
      </c>
      <c r="F123" t="s">
        <v>295</v>
      </c>
      <c r="G123" t="s">
        <v>384</v>
      </c>
      <c r="H123" t="s">
        <v>295</v>
      </c>
      <c r="I123" t="s">
        <v>295</v>
      </c>
      <c r="J123" t="s">
        <v>1355</v>
      </c>
      <c r="K123" t="s">
        <v>295</v>
      </c>
      <c r="L123" t="s">
        <v>947</v>
      </c>
      <c r="M123" s="60" t="str">
        <f t="shared" si="3"/>
        <v>View on Google Map</v>
      </c>
    </row>
    <row r="124" spans="1:13" x14ac:dyDescent="0.2">
      <c r="A124">
        <v>137</v>
      </c>
      <c r="B124" t="s">
        <v>468</v>
      </c>
      <c r="C124" t="str">
        <f t="shared" si="4"/>
        <v>Arctic LTER Site number 137</v>
      </c>
      <c r="D124">
        <v>70.3</v>
      </c>
      <c r="E124">
        <v>-148.28333333333333</v>
      </c>
      <c r="F124">
        <v>6</v>
      </c>
      <c r="G124" t="s">
        <v>384</v>
      </c>
      <c r="H124" t="s">
        <v>469</v>
      </c>
      <c r="I124" t="s">
        <v>295</v>
      </c>
      <c r="J124" t="s">
        <v>1355</v>
      </c>
      <c r="K124" t="s">
        <v>295</v>
      </c>
      <c r="L124" t="s">
        <v>300</v>
      </c>
      <c r="M124" s="60" t="str">
        <f t="shared" si="3"/>
        <v>View on Google Map</v>
      </c>
    </row>
    <row r="125" spans="1:13" x14ac:dyDescent="0.2">
      <c r="A125">
        <v>146</v>
      </c>
      <c r="B125" t="s">
        <v>493</v>
      </c>
      <c r="C125" t="str">
        <f t="shared" si="4"/>
        <v>Arctic LTER Site number 146</v>
      </c>
      <c r="D125">
        <v>68.626195602799996</v>
      </c>
      <c r="E125">
        <v>-149.55534770599999</v>
      </c>
      <c r="F125">
        <v>762</v>
      </c>
      <c r="G125" t="s">
        <v>384</v>
      </c>
      <c r="H125" t="s">
        <v>494</v>
      </c>
      <c r="I125" t="s">
        <v>495</v>
      </c>
      <c r="J125" t="s">
        <v>1355</v>
      </c>
      <c r="K125" t="s">
        <v>295</v>
      </c>
      <c r="L125" t="s">
        <v>295</v>
      </c>
      <c r="M125" s="60" t="str">
        <f t="shared" si="3"/>
        <v>View on Google Map</v>
      </c>
    </row>
    <row r="126" spans="1:13" x14ac:dyDescent="0.2">
      <c r="A126">
        <v>18</v>
      </c>
      <c r="B126" t="s">
        <v>333</v>
      </c>
      <c r="C126" t="str">
        <f t="shared" si="4"/>
        <v>Arctic LTER Site number 18</v>
      </c>
      <c r="D126" t="s">
        <v>295</v>
      </c>
      <c r="E126" t="s">
        <v>295</v>
      </c>
      <c r="F126">
        <v>762</v>
      </c>
      <c r="G126" t="s">
        <v>296</v>
      </c>
      <c r="H126" t="s">
        <v>334</v>
      </c>
      <c r="I126" t="s">
        <v>335</v>
      </c>
      <c r="J126" t="s">
        <v>1355</v>
      </c>
      <c r="K126" t="s">
        <v>295</v>
      </c>
      <c r="L126" t="s">
        <v>295</v>
      </c>
      <c r="M126" s="60" t="str">
        <f t="shared" si="3"/>
        <v>View on Google Map</v>
      </c>
    </row>
    <row r="127" spans="1:13" x14ac:dyDescent="0.2">
      <c r="A127">
        <v>310</v>
      </c>
      <c r="B127" t="s">
        <v>806</v>
      </c>
      <c r="C127" t="str">
        <f t="shared" si="4"/>
        <v>Arctic LTER Site number 310</v>
      </c>
      <c r="D127">
        <v>68.622894947099994</v>
      </c>
      <c r="E127">
        <v>-149.54328383999999</v>
      </c>
      <c r="F127" t="s">
        <v>295</v>
      </c>
      <c r="G127" t="s">
        <v>384</v>
      </c>
      <c r="H127" t="s">
        <v>807</v>
      </c>
      <c r="I127" t="s">
        <v>808</v>
      </c>
      <c r="J127" t="s">
        <v>1355</v>
      </c>
      <c r="K127" t="s">
        <v>295</v>
      </c>
      <c r="L127" t="s">
        <v>295</v>
      </c>
      <c r="M127" s="60" t="str">
        <f t="shared" si="3"/>
        <v>View on Google Map</v>
      </c>
    </row>
    <row r="128" spans="1:13" x14ac:dyDescent="0.2">
      <c r="A128">
        <v>311</v>
      </c>
      <c r="B128" t="s">
        <v>809</v>
      </c>
      <c r="C128" t="str">
        <f t="shared" si="4"/>
        <v>Arctic LTER Site number 311</v>
      </c>
      <c r="D128">
        <v>68.623910828999996</v>
      </c>
      <c r="E128">
        <v>-149.53118563999999</v>
      </c>
      <c r="F128" t="s">
        <v>295</v>
      </c>
      <c r="G128" t="s">
        <v>384</v>
      </c>
      <c r="H128" t="s">
        <v>810</v>
      </c>
      <c r="I128" t="s">
        <v>811</v>
      </c>
      <c r="J128" t="s">
        <v>1355</v>
      </c>
      <c r="K128" t="s">
        <v>295</v>
      </c>
      <c r="L128" t="s">
        <v>295</v>
      </c>
      <c r="M128" s="60" t="str">
        <f t="shared" si="3"/>
        <v>View on Google Map</v>
      </c>
    </row>
    <row r="129" spans="1:13" x14ac:dyDescent="0.2">
      <c r="A129">
        <v>312</v>
      </c>
      <c r="B129" t="s">
        <v>812</v>
      </c>
      <c r="C129" t="str">
        <f t="shared" si="4"/>
        <v>Arctic LTER Site number 312</v>
      </c>
      <c r="D129">
        <v>68.6277698106</v>
      </c>
      <c r="E129">
        <v>-149.497737003</v>
      </c>
      <c r="F129" t="s">
        <v>295</v>
      </c>
      <c r="G129" t="s">
        <v>384</v>
      </c>
      <c r="H129" t="s">
        <v>813</v>
      </c>
      <c r="I129" t="s">
        <v>814</v>
      </c>
      <c r="J129" t="s">
        <v>1355</v>
      </c>
      <c r="K129" t="s">
        <v>295</v>
      </c>
      <c r="L129" t="s">
        <v>295</v>
      </c>
      <c r="M129" s="60" t="str">
        <f t="shared" si="3"/>
        <v>View on Google Map</v>
      </c>
    </row>
    <row r="130" spans="1:13" x14ac:dyDescent="0.2">
      <c r="A130">
        <v>145</v>
      </c>
      <c r="B130" t="s">
        <v>490</v>
      </c>
      <c r="C130" t="str">
        <f t="shared" si="4"/>
        <v>Arctic LTER Site number 145</v>
      </c>
      <c r="D130">
        <v>68.642611000000002</v>
      </c>
      <c r="E130">
        <v>-149.458079</v>
      </c>
      <c r="F130">
        <v>800</v>
      </c>
      <c r="G130" t="s">
        <v>384</v>
      </c>
      <c r="H130" t="s">
        <v>491</v>
      </c>
      <c r="I130" t="s">
        <v>492</v>
      </c>
      <c r="J130" t="s">
        <v>1355</v>
      </c>
      <c r="K130" t="s">
        <v>295</v>
      </c>
      <c r="L130" t="s">
        <v>295</v>
      </c>
      <c r="M130" s="60" t="str">
        <f t="shared" si="3"/>
        <v>View on Google Map</v>
      </c>
    </row>
    <row r="131" spans="1:13" x14ac:dyDescent="0.2">
      <c r="A131">
        <v>399</v>
      </c>
      <c r="B131" t="s">
        <v>943</v>
      </c>
      <c r="C131" t="str">
        <f t="shared" si="4"/>
        <v>Arctic LTER Site number 399</v>
      </c>
      <c r="D131">
        <v>68.643427058300006</v>
      </c>
      <c r="E131">
        <v>-149.44056459199999</v>
      </c>
      <c r="F131">
        <v>792</v>
      </c>
      <c r="G131" t="s">
        <v>384</v>
      </c>
      <c r="H131" t="s">
        <v>944</v>
      </c>
      <c r="I131" t="s">
        <v>945</v>
      </c>
      <c r="J131" t="s">
        <v>1355</v>
      </c>
      <c r="K131" t="s">
        <v>295</v>
      </c>
      <c r="L131" t="s">
        <v>295</v>
      </c>
      <c r="M131" s="60" t="str">
        <f t="shared" ref="M131:M194" si="5">HYPERLINK("http://maps.google.com/maps?q="&amp;D131&amp;","&amp;E131,"View on Google Map")</f>
        <v>View on Google Map</v>
      </c>
    </row>
    <row r="132" spans="1:13" x14ac:dyDescent="0.2">
      <c r="A132">
        <v>1605</v>
      </c>
      <c r="B132" t="s">
        <v>1330</v>
      </c>
      <c r="C132" t="str">
        <f t="shared" si="4"/>
        <v>Arctic LTER Site number 1605</v>
      </c>
      <c r="D132" t="s">
        <v>295</v>
      </c>
      <c r="E132" t="s">
        <v>295</v>
      </c>
      <c r="F132" t="s">
        <v>295</v>
      </c>
      <c r="G132" t="s">
        <v>296</v>
      </c>
      <c r="H132" t="s">
        <v>1331</v>
      </c>
      <c r="I132" t="s">
        <v>1332</v>
      </c>
      <c r="J132" t="s">
        <v>1355</v>
      </c>
      <c r="K132" t="s">
        <v>295</v>
      </c>
      <c r="L132" t="s">
        <v>295</v>
      </c>
      <c r="M132" s="60" t="str">
        <f t="shared" si="5"/>
        <v>View on Google Map</v>
      </c>
    </row>
    <row r="133" spans="1:13" x14ac:dyDescent="0.2">
      <c r="A133">
        <v>1606</v>
      </c>
      <c r="B133" t="s">
        <v>1333</v>
      </c>
      <c r="C133" t="str">
        <f t="shared" si="4"/>
        <v>Arctic LTER Site number 1606</v>
      </c>
      <c r="D133" t="s">
        <v>295</v>
      </c>
      <c r="E133" t="s">
        <v>295</v>
      </c>
      <c r="F133" t="s">
        <v>295</v>
      </c>
      <c r="G133" t="s">
        <v>296</v>
      </c>
      <c r="H133" t="s">
        <v>1334</v>
      </c>
      <c r="I133" t="s">
        <v>1335</v>
      </c>
      <c r="J133" t="s">
        <v>1355</v>
      </c>
      <c r="K133" t="s">
        <v>295</v>
      </c>
      <c r="L133" t="s">
        <v>295</v>
      </c>
      <c r="M133" s="60" t="str">
        <f t="shared" si="5"/>
        <v>View on Google Map</v>
      </c>
    </row>
    <row r="134" spans="1:13" x14ac:dyDescent="0.2">
      <c r="A134">
        <v>1604</v>
      </c>
      <c r="B134" t="s">
        <v>1327</v>
      </c>
      <c r="C134" t="str">
        <f t="shared" si="4"/>
        <v>Arctic LTER Site number 1604</v>
      </c>
      <c r="D134" t="s">
        <v>295</v>
      </c>
      <c r="E134" t="s">
        <v>295</v>
      </c>
      <c r="F134" t="s">
        <v>295</v>
      </c>
      <c r="G134" t="s">
        <v>296</v>
      </c>
      <c r="H134" t="s">
        <v>1328</v>
      </c>
      <c r="I134" t="s">
        <v>1329</v>
      </c>
      <c r="J134" t="s">
        <v>1355</v>
      </c>
      <c r="K134" t="s">
        <v>295</v>
      </c>
      <c r="L134" t="s">
        <v>295</v>
      </c>
      <c r="M134" s="60" t="str">
        <f t="shared" si="5"/>
        <v>View on Google Map</v>
      </c>
    </row>
    <row r="135" spans="1:13" x14ac:dyDescent="0.2">
      <c r="A135">
        <v>24</v>
      </c>
      <c r="B135" t="s">
        <v>343</v>
      </c>
      <c r="C135" t="str">
        <f t="shared" si="4"/>
        <v>Arctic LTER Site number 24</v>
      </c>
      <c r="D135" t="s">
        <v>295</v>
      </c>
      <c r="E135" t="s">
        <v>295</v>
      </c>
      <c r="F135" t="s">
        <v>295</v>
      </c>
      <c r="G135" t="s">
        <v>296</v>
      </c>
      <c r="H135" t="s">
        <v>295</v>
      </c>
      <c r="I135" t="s">
        <v>295</v>
      </c>
      <c r="J135" t="s">
        <v>1355</v>
      </c>
      <c r="K135" t="s">
        <v>295</v>
      </c>
      <c r="L135" t="s">
        <v>295</v>
      </c>
      <c r="M135" s="60" t="str">
        <f t="shared" si="5"/>
        <v>View on Google Map</v>
      </c>
    </row>
    <row r="136" spans="1:13" x14ac:dyDescent="0.2">
      <c r="A136">
        <v>143</v>
      </c>
      <c r="B136" t="s">
        <v>486</v>
      </c>
      <c r="C136" t="s">
        <v>487</v>
      </c>
      <c r="D136">
        <v>68.650000000000006</v>
      </c>
      <c r="E136">
        <v>-148.5</v>
      </c>
      <c r="F136">
        <v>525</v>
      </c>
      <c r="G136" t="s">
        <v>384</v>
      </c>
      <c r="H136" t="s">
        <v>295</v>
      </c>
      <c r="I136" t="s">
        <v>295</v>
      </c>
      <c r="J136" t="s">
        <v>1355</v>
      </c>
      <c r="K136" t="s">
        <v>295</v>
      </c>
      <c r="L136" t="s">
        <v>300</v>
      </c>
      <c r="M136" s="60" t="str">
        <f t="shared" si="5"/>
        <v>View on Google Map</v>
      </c>
    </row>
    <row r="137" spans="1:13" x14ac:dyDescent="0.2">
      <c r="A137">
        <v>464</v>
      </c>
      <c r="B137" t="s">
        <v>1041</v>
      </c>
      <c r="C137" t="str">
        <f t="shared" ref="C137:C165" si="6">"Arctic LTER Site number " &amp; A137</f>
        <v>Arctic LTER Site number 464</v>
      </c>
      <c r="D137">
        <v>68.793719999999993</v>
      </c>
      <c r="E137">
        <v>-149.47560999999999</v>
      </c>
      <c r="F137">
        <v>702</v>
      </c>
      <c r="G137" t="s">
        <v>384</v>
      </c>
      <c r="H137" t="s">
        <v>295</v>
      </c>
      <c r="I137" t="s">
        <v>295</v>
      </c>
      <c r="J137" t="s">
        <v>1026</v>
      </c>
      <c r="K137" t="s">
        <v>295</v>
      </c>
      <c r="L137" t="s">
        <v>295</v>
      </c>
      <c r="M137" s="60" t="str">
        <f t="shared" si="5"/>
        <v>View on Google Map</v>
      </c>
    </row>
    <row r="138" spans="1:13" x14ac:dyDescent="0.2">
      <c r="A138">
        <v>465</v>
      </c>
      <c r="B138" t="s">
        <v>1042</v>
      </c>
      <c r="C138" t="str">
        <f t="shared" si="6"/>
        <v>Arctic LTER Site number 465</v>
      </c>
      <c r="D138">
        <v>68.796220000000005</v>
      </c>
      <c r="E138">
        <v>-149.48222000000001</v>
      </c>
      <c r="F138">
        <v>698</v>
      </c>
      <c r="G138" t="s">
        <v>384</v>
      </c>
      <c r="H138" t="s">
        <v>295</v>
      </c>
      <c r="I138" t="s">
        <v>295</v>
      </c>
      <c r="J138" t="s">
        <v>1026</v>
      </c>
      <c r="K138" t="s">
        <v>295</v>
      </c>
      <c r="L138" t="s">
        <v>295</v>
      </c>
      <c r="M138" s="60" t="str">
        <f t="shared" si="5"/>
        <v>View on Google Map</v>
      </c>
    </row>
    <row r="139" spans="1:13" x14ac:dyDescent="0.2">
      <c r="A139">
        <v>466</v>
      </c>
      <c r="B139" t="s">
        <v>1043</v>
      </c>
      <c r="C139" t="str">
        <f t="shared" si="6"/>
        <v>Arctic LTER Site number 466</v>
      </c>
      <c r="D139">
        <v>68.798249999999996</v>
      </c>
      <c r="E139">
        <v>-149.47832</v>
      </c>
      <c r="F139">
        <v>697</v>
      </c>
      <c r="G139" t="s">
        <v>384</v>
      </c>
      <c r="H139" t="s">
        <v>295</v>
      </c>
      <c r="I139" t="s">
        <v>295</v>
      </c>
      <c r="J139" t="s">
        <v>1026</v>
      </c>
      <c r="K139" t="s">
        <v>295</v>
      </c>
      <c r="L139" t="s">
        <v>295</v>
      </c>
      <c r="M139" s="60" t="str">
        <f t="shared" si="5"/>
        <v>View on Google Map</v>
      </c>
    </row>
    <row r="140" spans="1:13" x14ac:dyDescent="0.2">
      <c r="A140">
        <v>467</v>
      </c>
      <c r="B140" t="s">
        <v>1044</v>
      </c>
      <c r="C140" t="str">
        <f t="shared" si="6"/>
        <v>Arctic LTER Site number 467</v>
      </c>
      <c r="D140">
        <v>68.794659999999993</v>
      </c>
      <c r="E140">
        <v>-149.46985000000001</v>
      </c>
      <c r="F140">
        <v>702</v>
      </c>
      <c r="G140" t="s">
        <v>384</v>
      </c>
      <c r="H140" t="s">
        <v>295</v>
      </c>
      <c r="I140" t="s">
        <v>295</v>
      </c>
      <c r="J140" t="s">
        <v>1026</v>
      </c>
      <c r="K140" t="s">
        <v>295</v>
      </c>
      <c r="L140" t="s">
        <v>295</v>
      </c>
      <c r="M140" s="60" t="str">
        <f t="shared" si="5"/>
        <v>View on Google Map</v>
      </c>
    </row>
    <row r="141" spans="1:13" x14ac:dyDescent="0.2">
      <c r="A141">
        <v>468</v>
      </c>
      <c r="B141" t="s">
        <v>1045</v>
      </c>
      <c r="C141" t="str">
        <f t="shared" si="6"/>
        <v>Arctic LTER Site number 468</v>
      </c>
      <c r="D141">
        <v>68.797669999999997</v>
      </c>
      <c r="E141">
        <v>-149.46574000000001</v>
      </c>
      <c r="F141">
        <v>692</v>
      </c>
      <c r="G141" t="s">
        <v>384</v>
      </c>
      <c r="H141" t="s">
        <v>295</v>
      </c>
      <c r="I141" t="s">
        <v>295</v>
      </c>
      <c r="J141" t="s">
        <v>1026</v>
      </c>
      <c r="K141" t="s">
        <v>295</v>
      </c>
      <c r="L141" t="s">
        <v>295</v>
      </c>
      <c r="M141" s="60" t="str">
        <f t="shared" si="5"/>
        <v>View on Google Map</v>
      </c>
    </row>
    <row r="142" spans="1:13" x14ac:dyDescent="0.2">
      <c r="A142">
        <v>469</v>
      </c>
      <c r="B142" t="s">
        <v>1046</v>
      </c>
      <c r="C142" t="str">
        <f t="shared" si="6"/>
        <v>Arctic LTER Site number 469</v>
      </c>
      <c r="D142">
        <v>68.802390000000003</v>
      </c>
      <c r="E142">
        <v>-149.46473</v>
      </c>
      <c r="F142">
        <v>683</v>
      </c>
      <c r="G142" t="s">
        <v>384</v>
      </c>
      <c r="H142" t="s">
        <v>295</v>
      </c>
      <c r="I142" t="s">
        <v>295</v>
      </c>
      <c r="J142" t="s">
        <v>1026</v>
      </c>
      <c r="K142" t="s">
        <v>295</v>
      </c>
      <c r="L142" t="s">
        <v>295</v>
      </c>
      <c r="M142" s="60" t="str">
        <f t="shared" si="5"/>
        <v>View on Google Map</v>
      </c>
    </row>
    <row r="143" spans="1:13" x14ac:dyDescent="0.2">
      <c r="A143">
        <v>406</v>
      </c>
      <c r="B143" t="s">
        <v>953</v>
      </c>
      <c r="C143" t="str">
        <f t="shared" si="6"/>
        <v>Arctic LTER Site number 406</v>
      </c>
      <c r="D143" t="s">
        <v>295</v>
      </c>
      <c r="E143" t="s">
        <v>295</v>
      </c>
      <c r="F143" t="s">
        <v>295</v>
      </c>
      <c r="G143" t="s">
        <v>384</v>
      </c>
      <c r="H143" t="s">
        <v>295</v>
      </c>
      <c r="I143" t="s">
        <v>295</v>
      </c>
      <c r="J143" t="s">
        <v>1355</v>
      </c>
      <c r="K143" t="s">
        <v>295</v>
      </c>
      <c r="L143" t="s">
        <v>951</v>
      </c>
      <c r="M143" s="60" t="str">
        <f t="shared" si="5"/>
        <v>View on Google Map</v>
      </c>
    </row>
    <row r="144" spans="1:13" x14ac:dyDescent="0.2">
      <c r="A144">
        <v>407</v>
      </c>
      <c r="B144" t="s">
        <v>954</v>
      </c>
      <c r="C144" t="str">
        <f t="shared" si="6"/>
        <v>Arctic LTER Site number 407</v>
      </c>
      <c r="D144" t="s">
        <v>295</v>
      </c>
      <c r="E144" t="s">
        <v>295</v>
      </c>
      <c r="F144" t="s">
        <v>295</v>
      </c>
      <c r="G144" t="s">
        <v>384</v>
      </c>
      <c r="H144" t="s">
        <v>295</v>
      </c>
      <c r="I144" t="s">
        <v>295</v>
      </c>
      <c r="J144" t="s">
        <v>1355</v>
      </c>
      <c r="K144" t="s">
        <v>295</v>
      </c>
      <c r="L144" t="s">
        <v>951</v>
      </c>
      <c r="M144" s="60" t="str">
        <f t="shared" si="5"/>
        <v>View on Google Map</v>
      </c>
    </row>
    <row r="145" spans="1:13" x14ac:dyDescent="0.2">
      <c r="A145">
        <v>164</v>
      </c>
      <c r="B145" t="s">
        <v>521</v>
      </c>
      <c r="C145" t="str">
        <f t="shared" si="6"/>
        <v>Arctic LTER Site number 164</v>
      </c>
      <c r="D145">
        <v>68.683333333333337</v>
      </c>
      <c r="E145">
        <v>-149.07666666666699</v>
      </c>
      <c r="F145">
        <v>770</v>
      </c>
      <c r="G145" t="s">
        <v>384</v>
      </c>
      <c r="H145" t="s">
        <v>522</v>
      </c>
      <c r="I145" t="s">
        <v>523</v>
      </c>
      <c r="J145" t="s">
        <v>1355</v>
      </c>
      <c r="K145">
        <v>274</v>
      </c>
      <c r="L145" t="s">
        <v>295</v>
      </c>
      <c r="M145" s="60" t="str">
        <f t="shared" si="5"/>
        <v>View on Google Map</v>
      </c>
    </row>
    <row r="146" spans="1:13" x14ac:dyDescent="0.2">
      <c r="A146">
        <v>165</v>
      </c>
      <c r="B146" t="s">
        <v>524</v>
      </c>
      <c r="C146" t="str">
        <f t="shared" si="6"/>
        <v>Arctic LTER Site number 165</v>
      </c>
      <c r="D146">
        <v>68.683333333333337</v>
      </c>
      <c r="E146">
        <v>-149.1</v>
      </c>
      <c r="F146">
        <v>785</v>
      </c>
      <c r="G146" t="s">
        <v>384</v>
      </c>
      <c r="H146" t="s">
        <v>525</v>
      </c>
      <c r="I146" t="s">
        <v>526</v>
      </c>
      <c r="J146" t="s">
        <v>1355</v>
      </c>
      <c r="K146">
        <v>275</v>
      </c>
      <c r="L146" t="s">
        <v>295</v>
      </c>
      <c r="M146" s="60" t="str">
        <f t="shared" si="5"/>
        <v>View on Google Map</v>
      </c>
    </row>
    <row r="147" spans="1:13" x14ac:dyDescent="0.2">
      <c r="A147">
        <v>166</v>
      </c>
      <c r="B147" t="s">
        <v>527</v>
      </c>
      <c r="C147" t="str">
        <f t="shared" si="6"/>
        <v>Arctic LTER Site number 166</v>
      </c>
      <c r="D147">
        <v>68.666666666666671</v>
      </c>
      <c r="E147">
        <v>-149.1</v>
      </c>
      <c r="F147">
        <v>792</v>
      </c>
      <c r="G147" t="s">
        <v>384</v>
      </c>
      <c r="H147" t="s">
        <v>528</v>
      </c>
      <c r="I147" t="s">
        <v>529</v>
      </c>
      <c r="J147" t="s">
        <v>1355</v>
      </c>
      <c r="K147">
        <v>276</v>
      </c>
      <c r="L147" t="s">
        <v>295</v>
      </c>
      <c r="M147" s="60" t="str">
        <f t="shared" si="5"/>
        <v>View on Google Map</v>
      </c>
    </row>
    <row r="148" spans="1:13" x14ac:dyDescent="0.2">
      <c r="A148">
        <v>167</v>
      </c>
      <c r="B148" t="s">
        <v>530</v>
      </c>
      <c r="C148" t="str">
        <f t="shared" si="6"/>
        <v>Arctic LTER Site number 167</v>
      </c>
      <c r="D148">
        <v>68.680000000000007</v>
      </c>
      <c r="E148">
        <v>-149.071666666667</v>
      </c>
      <c r="F148">
        <v>754</v>
      </c>
      <c r="G148" t="s">
        <v>384</v>
      </c>
      <c r="H148" t="s">
        <v>531</v>
      </c>
      <c r="I148" t="s">
        <v>532</v>
      </c>
      <c r="J148" t="s">
        <v>1355</v>
      </c>
      <c r="K148" t="s">
        <v>295</v>
      </c>
      <c r="L148" t="s">
        <v>295</v>
      </c>
      <c r="M148" s="60" t="str">
        <f t="shared" si="5"/>
        <v>View on Google Map</v>
      </c>
    </row>
    <row r="149" spans="1:13" x14ac:dyDescent="0.2">
      <c r="A149">
        <v>168</v>
      </c>
      <c r="B149" t="s">
        <v>533</v>
      </c>
      <c r="C149" t="str">
        <f t="shared" si="6"/>
        <v>Arctic LTER Site number 168</v>
      </c>
      <c r="D149">
        <v>68.674999999999997</v>
      </c>
      <c r="E149">
        <v>-149.06</v>
      </c>
      <c r="F149" t="s">
        <v>295</v>
      </c>
      <c r="G149" t="s">
        <v>384</v>
      </c>
      <c r="H149" t="s">
        <v>534</v>
      </c>
      <c r="I149" t="s">
        <v>535</v>
      </c>
      <c r="J149" t="s">
        <v>1355</v>
      </c>
      <c r="K149" t="s">
        <v>295</v>
      </c>
      <c r="L149" t="s">
        <v>295</v>
      </c>
      <c r="M149" s="60" t="str">
        <f t="shared" si="5"/>
        <v>View on Google Map</v>
      </c>
    </row>
    <row r="150" spans="1:13" x14ac:dyDescent="0.2">
      <c r="A150">
        <v>124</v>
      </c>
      <c r="B150" t="s">
        <v>441</v>
      </c>
      <c r="C150" t="str">
        <f t="shared" si="6"/>
        <v>Arctic LTER Site number 124</v>
      </c>
      <c r="D150">
        <v>68.466666666666669</v>
      </c>
      <c r="E150">
        <v>-149.5</v>
      </c>
      <c r="F150">
        <v>802</v>
      </c>
      <c r="G150" t="s">
        <v>384</v>
      </c>
      <c r="H150" t="s">
        <v>442</v>
      </c>
      <c r="I150" t="s">
        <v>295</v>
      </c>
      <c r="J150" t="s">
        <v>1355</v>
      </c>
      <c r="K150" t="s">
        <v>295</v>
      </c>
      <c r="L150" t="s">
        <v>300</v>
      </c>
      <c r="M150" s="60" t="str">
        <f t="shared" si="5"/>
        <v>View on Google Map</v>
      </c>
    </row>
    <row r="151" spans="1:13" x14ac:dyDescent="0.2">
      <c r="A151">
        <v>432</v>
      </c>
      <c r="B151" t="s">
        <v>985</v>
      </c>
      <c r="C151" t="str">
        <f t="shared" si="6"/>
        <v>Arctic LTER Site number 432</v>
      </c>
      <c r="D151" t="s">
        <v>295</v>
      </c>
      <c r="E151" t="s">
        <v>295</v>
      </c>
      <c r="F151">
        <v>800</v>
      </c>
      <c r="G151" t="s">
        <v>384</v>
      </c>
      <c r="H151" t="s">
        <v>986</v>
      </c>
      <c r="I151" t="s">
        <v>295</v>
      </c>
      <c r="J151" t="s">
        <v>1355</v>
      </c>
      <c r="K151" t="s">
        <v>295</v>
      </c>
      <c r="L151" t="s">
        <v>987</v>
      </c>
      <c r="M151" s="60" t="str">
        <f t="shared" si="5"/>
        <v>View on Google Map</v>
      </c>
    </row>
    <row r="152" spans="1:13" x14ac:dyDescent="0.2">
      <c r="A152">
        <v>433</v>
      </c>
      <c r="B152" t="s">
        <v>988</v>
      </c>
      <c r="C152" t="str">
        <f t="shared" si="6"/>
        <v>Arctic LTER Site number 433</v>
      </c>
      <c r="D152" t="s">
        <v>295</v>
      </c>
      <c r="E152" t="s">
        <v>295</v>
      </c>
      <c r="F152">
        <v>800</v>
      </c>
      <c r="G152" t="s">
        <v>384</v>
      </c>
      <c r="H152" t="s">
        <v>989</v>
      </c>
      <c r="I152" t="s">
        <v>295</v>
      </c>
      <c r="J152" t="s">
        <v>1355</v>
      </c>
      <c r="K152" t="s">
        <v>295</v>
      </c>
      <c r="L152" t="s">
        <v>987</v>
      </c>
      <c r="M152" s="60" t="str">
        <f t="shared" si="5"/>
        <v>View on Google Map</v>
      </c>
    </row>
    <row r="153" spans="1:13" x14ac:dyDescent="0.2">
      <c r="A153">
        <v>434</v>
      </c>
      <c r="B153" t="s">
        <v>990</v>
      </c>
      <c r="C153" t="str">
        <f t="shared" si="6"/>
        <v>Arctic LTER Site number 434</v>
      </c>
      <c r="D153" t="s">
        <v>295</v>
      </c>
      <c r="E153" t="s">
        <v>295</v>
      </c>
      <c r="F153">
        <v>801</v>
      </c>
      <c r="G153" t="s">
        <v>384</v>
      </c>
      <c r="H153" t="s">
        <v>991</v>
      </c>
      <c r="I153" t="s">
        <v>295</v>
      </c>
      <c r="J153" t="s">
        <v>1355</v>
      </c>
      <c r="K153" t="s">
        <v>295</v>
      </c>
      <c r="L153" t="s">
        <v>987</v>
      </c>
      <c r="M153" s="60" t="str">
        <f t="shared" si="5"/>
        <v>View on Google Map</v>
      </c>
    </row>
    <row r="154" spans="1:13" x14ac:dyDescent="0.2">
      <c r="A154">
        <v>435</v>
      </c>
      <c r="B154" t="s">
        <v>992</v>
      </c>
      <c r="C154" t="str">
        <f t="shared" si="6"/>
        <v>Arctic LTER Site number 435</v>
      </c>
      <c r="D154" t="s">
        <v>295</v>
      </c>
      <c r="E154" t="s">
        <v>295</v>
      </c>
      <c r="F154">
        <v>802</v>
      </c>
      <c r="G154" t="s">
        <v>384</v>
      </c>
      <c r="H154" t="s">
        <v>993</v>
      </c>
      <c r="I154" t="s">
        <v>295</v>
      </c>
      <c r="J154" t="s">
        <v>1355</v>
      </c>
      <c r="K154" t="s">
        <v>295</v>
      </c>
      <c r="L154" t="s">
        <v>987</v>
      </c>
      <c r="M154" s="60" t="str">
        <f t="shared" si="5"/>
        <v>View on Google Map</v>
      </c>
    </row>
    <row r="155" spans="1:13" x14ac:dyDescent="0.2">
      <c r="A155">
        <v>436</v>
      </c>
      <c r="B155" t="s">
        <v>994</v>
      </c>
      <c r="C155" t="str">
        <f t="shared" si="6"/>
        <v>Arctic LTER Site number 436</v>
      </c>
      <c r="D155" t="s">
        <v>295</v>
      </c>
      <c r="E155" t="s">
        <v>295</v>
      </c>
      <c r="F155">
        <v>803</v>
      </c>
      <c r="G155" t="s">
        <v>384</v>
      </c>
      <c r="H155" t="s">
        <v>995</v>
      </c>
      <c r="I155" t="s">
        <v>295</v>
      </c>
      <c r="J155" t="s">
        <v>1355</v>
      </c>
      <c r="K155" t="s">
        <v>295</v>
      </c>
      <c r="L155" t="s">
        <v>987</v>
      </c>
      <c r="M155" s="60" t="str">
        <f t="shared" si="5"/>
        <v>View on Google Map</v>
      </c>
    </row>
    <row r="156" spans="1:13" x14ac:dyDescent="0.2">
      <c r="A156">
        <v>437</v>
      </c>
      <c r="B156" t="s">
        <v>996</v>
      </c>
      <c r="C156" t="str">
        <f t="shared" si="6"/>
        <v>Arctic LTER Site number 437</v>
      </c>
      <c r="D156" t="s">
        <v>295</v>
      </c>
      <c r="E156" t="s">
        <v>295</v>
      </c>
      <c r="F156">
        <v>804</v>
      </c>
      <c r="G156" t="s">
        <v>384</v>
      </c>
      <c r="H156" t="s">
        <v>997</v>
      </c>
      <c r="I156" t="s">
        <v>295</v>
      </c>
      <c r="J156" t="s">
        <v>1355</v>
      </c>
      <c r="K156" t="s">
        <v>295</v>
      </c>
      <c r="L156" t="s">
        <v>987</v>
      </c>
      <c r="M156" s="60" t="str">
        <f t="shared" si="5"/>
        <v>View on Google Map</v>
      </c>
    </row>
    <row r="157" spans="1:13" x14ac:dyDescent="0.2">
      <c r="A157">
        <v>438</v>
      </c>
      <c r="B157" t="s">
        <v>998</v>
      </c>
      <c r="C157" t="str">
        <f t="shared" si="6"/>
        <v>Arctic LTER Site number 438</v>
      </c>
      <c r="D157" t="s">
        <v>295</v>
      </c>
      <c r="E157" t="s">
        <v>295</v>
      </c>
      <c r="F157">
        <v>805</v>
      </c>
      <c r="G157" t="s">
        <v>384</v>
      </c>
      <c r="H157" t="s">
        <v>999</v>
      </c>
      <c r="I157" t="s">
        <v>295</v>
      </c>
      <c r="J157" t="s">
        <v>1355</v>
      </c>
      <c r="K157" t="s">
        <v>295</v>
      </c>
      <c r="L157" t="s">
        <v>987</v>
      </c>
      <c r="M157" s="60" t="str">
        <f t="shared" si="5"/>
        <v>View on Google Map</v>
      </c>
    </row>
    <row r="158" spans="1:13" x14ac:dyDescent="0.2">
      <c r="A158">
        <v>439</v>
      </c>
      <c r="B158" t="s">
        <v>1000</v>
      </c>
      <c r="C158" t="str">
        <f t="shared" si="6"/>
        <v>Arctic LTER Site number 439</v>
      </c>
      <c r="D158" t="s">
        <v>295</v>
      </c>
      <c r="E158" t="s">
        <v>295</v>
      </c>
      <c r="F158">
        <v>807</v>
      </c>
      <c r="G158" t="s">
        <v>384</v>
      </c>
      <c r="H158" t="s">
        <v>1001</v>
      </c>
      <c r="I158" t="s">
        <v>295</v>
      </c>
      <c r="J158" t="s">
        <v>1355</v>
      </c>
      <c r="K158" t="s">
        <v>295</v>
      </c>
      <c r="L158" t="s">
        <v>987</v>
      </c>
      <c r="M158" s="60" t="str">
        <f t="shared" si="5"/>
        <v>View on Google Map</v>
      </c>
    </row>
    <row r="159" spans="1:13" x14ac:dyDescent="0.2">
      <c r="A159">
        <v>440</v>
      </c>
      <c r="B159" t="s">
        <v>1002</v>
      </c>
      <c r="C159" t="str">
        <f t="shared" si="6"/>
        <v>Arctic LTER Site number 440</v>
      </c>
      <c r="D159" t="s">
        <v>295</v>
      </c>
      <c r="E159" t="s">
        <v>295</v>
      </c>
      <c r="F159">
        <v>805</v>
      </c>
      <c r="G159" t="s">
        <v>384</v>
      </c>
      <c r="H159" t="s">
        <v>1003</v>
      </c>
      <c r="I159" t="s">
        <v>295</v>
      </c>
      <c r="J159" t="s">
        <v>1355</v>
      </c>
      <c r="K159" t="s">
        <v>295</v>
      </c>
      <c r="L159" t="s">
        <v>987</v>
      </c>
      <c r="M159" s="60" t="str">
        <f t="shared" si="5"/>
        <v>View on Google Map</v>
      </c>
    </row>
    <row r="160" spans="1:13" x14ac:dyDescent="0.2">
      <c r="A160">
        <v>441</v>
      </c>
      <c r="B160" t="s">
        <v>1004</v>
      </c>
      <c r="C160" t="str">
        <f t="shared" si="6"/>
        <v>Arctic LTER Site number 441</v>
      </c>
      <c r="D160" t="s">
        <v>295</v>
      </c>
      <c r="E160" t="s">
        <v>295</v>
      </c>
      <c r="F160">
        <v>805</v>
      </c>
      <c r="G160" t="s">
        <v>384</v>
      </c>
      <c r="H160" t="s">
        <v>1005</v>
      </c>
      <c r="I160" t="s">
        <v>295</v>
      </c>
      <c r="J160" t="s">
        <v>1355</v>
      </c>
      <c r="K160" t="s">
        <v>295</v>
      </c>
      <c r="L160" t="s">
        <v>987</v>
      </c>
      <c r="M160" s="60" t="str">
        <f t="shared" si="5"/>
        <v>View on Google Map</v>
      </c>
    </row>
    <row r="161" spans="1:14" x14ac:dyDescent="0.2">
      <c r="A161">
        <v>442</v>
      </c>
      <c r="B161" t="s">
        <v>1006</v>
      </c>
      <c r="C161" t="str">
        <f t="shared" si="6"/>
        <v>Arctic LTER Site number 442</v>
      </c>
      <c r="D161" t="s">
        <v>295</v>
      </c>
      <c r="E161" t="s">
        <v>295</v>
      </c>
      <c r="F161">
        <v>805</v>
      </c>
      <c r="G161" t="s">
        <v>384</v>
      </c>
      <c r="H161" t="s">
        <v>1007</v>
      </c>
      <c r="I161" t="s">
        <v>295</v>
      </c>
      <c r="J161" t="s">
        <v>1355</v>
      </c>
      <c r="K161" t="s">
        <v>295</v>
      </c>
      <c r="L161" t="s">
        <v>987</v>
      </c>
      <c r="M161" s="60" t="str">
        <f t="shared" si="5"/>
        <v>View on Google Map</v>
      </c>
    </row>
    <row r="162" spans="1:14" x14ac:dyDescent="0.2">
      <c r="A162">
        <v>443</v>
      </c>
      <c r="B162" t="s">
        <v>1008</v>
      </c>
      <c r="C162" t="str">
        <f t="shared" si="6"/>
        <v>Arctic LTER Site number 443</v>
      </c>
      <c r="D162" t="s">
        <v>295</v>
      </c>
      <c r="E162" t="s">
        <v>295</v>
      </c>
      <c r="F162">
        <v>812</v>
      </c>
      <c r="G162" t="s">
        <v>384</v>
      </c>
      <c r="H162" t="s">
        <v>1009</v>
      </c>
      <c r="I162" t="s">
        <v>295</v>
      </c>
      <c r="J162" t="s">
        <v>1355</v>
      </c>
      <c r="K162" t="s">
        <v>295</v>
      </c>
      <c r="L162" t="s">
        <v>987</v>
      </c>
      <c r="M162" s="60" t="str">
        <f t="shared" si="5"/>
        <v>View on Google Map</v>
      </c>
    </row>
    <row r="163" spans="1:14" x14ac:dyDescent="0.2">
      <c r="A163">
        <v>28</v>
      </c>
      <c r="B163" t="s">
        <v>350</v>
      </c>
      <c r="C163" t="str">
        <f t="shared" si="6"/>
        <v>Arctic LTER Site number 28</v>
      </c>
      <c r="D163" t="s">
        <v>295</v>
      </c>
      <c r="E163" t="s">
        <v>295</v>
      </c>
      <c r="F163">
        <v>1189</v>
      </c>
      <c r="G163" t="s">
        <v>296</v>
      </c>
      <c r="H163" t="s">
        <v>351</v>
      </c>
      <c r="I163" t="s">
        <v>295</v>
      </c>
      <c r="J163" t="s">
        <v>1355</v>
      </c>
      <c r="K163" t="s">
        <v>295</v>
      </c>
      <c r="L163" t="s">
        <v>295</v>
      </c>
      <c r="M163" s="60" t="str">
        <f t="shared" si="5"/>
        <v>View on Google Map</v>
      </c>
    </row>
    <row r="164" spans="1:14" x14ac:dyDescent="0.2">
      <c r="A164">
        <v>29</v>
      </c>
      <c r="B164" t="s">
        <v>352</v>
      </c>
      <c r="C164" t="str">
        <f t="shared" si="6"/>
        <v>Arctic LTER Site number 29</v>
      </c>
      <c r="D164" t="s">
        <v>295</v>
      </c>
      <c r="E164" t="s">
        <v>295</v>
      </c>
      <c r="F164">
        <v>1372</v>
      </c>
      <c r="G164" t="s">
        <v>296</v>
      </c>
      <c r="H164" t="s">
        <v>353</v>
      </c>
      <c r="I164" t="s">
        <v>295</v>
      </c>
      <c r="J164" t="s">
        <v>1355</v>
      </c>
      <c r="K164" t="s">
        <v>295</v>
      </c>
      <c r="L164" t="s">
        <v>295</v>
      </c>
      <c r="M164" s="60" t="str">
        <f t="shared" si="5"/>
        <v>View on Google Map</v>
      </c>
    </row>
    <row r="165" spans="1:14" x14ac:dyDescent="0.2">
      <c r="A165">
        <v>30</v>
      </c>
      <c r="B165" t="s">
        <v>354</v>
      </c>
      <c r="C165" t="str">
        <f t="shared" si="6"/>
        <v>Arctic LTER Site number 30</v>
      </c>
      <c r="D165" t="s">
        <v>295</v>
      </c>
      <c r="E165" t="s">
        <v>295</v>
      </c>
      <c r="F165">
        <v>1463</v>
      </c>
      <c r="G165" t="s">
        <v>296</v>
      </c>
      <c r="H165" t="s">
        <v>355</v>
      </c>
      <c r="I165" t="s">
        <v>295</v>
      </c>
      <c r="J165" t="s">
        <v>1355</v>
      </c>
      <c r="K165" t="s">
        <v>295</v>
      </c>
      <c r="L165" t="s">
        <v>295</v>
      </c>
      <c r="M165" s="60" t="str">
        <f t="shared" si="5"/>
        <v>View on Google Map</v>
      </c>
    </row>
    <row r="166" spans="1:14" x14ac:dyDescent="0.2">
      <c r="A166">
        <v>142</v>
      </c>
      <c r="B166" t="s">
        <v>482</v>
      </c>
      <c r="C166" t="s">
        <v>483</v>
      </c>
      <c r="D166">
        <v>68.53698</v>
      </c>
      <c r="E166">
        <v>-149.23740000000001</v>
      </c>
      <c r="F166">
        <v>883</v>
      </c>
      <c r="G166" t="s">
        <v>384</v>
      </c>
      <c r="H166" t="s">
        <v>484</v>
      </c>
      <c r="I166" t="s">
        <v>485</v>
      </c>
      <c r="J166" t="s">
        <v>1355</v>
      </c>
      <c r="K166" t="s">
        <v>295</v>
      </c>
      <c r="L166" t="s">
        <v>300</v>
      </c>
      <c r="M166" s="60" t="str">
        <f t="shared" si="5"/>
        <v>View on Google Map</v>
      </c>
    </row>
    <row r="167" spans="1:14" x14ac:dyDescent="0.2">
      <c r="A167">
        <v>416</v>
      </c>
      <c r="B167" t="s">
        <v>964</v>
      </c>
      <c r="C167" t="s">
        <v>1448</v>
      </c>
      <c r="D167">
        <v>68.496079978500006</v>
      </c>
      <c r="E167">
        <v>-149.60215567200001</v>
      </c>
      <c r="F167">
        <v>938</v>
      </c>
      <c r="G167" t="s">
        <v>384</v>
      </c>
      <c r="H167" t="s">
        <v>965</v>
      </c>
      <c r="I167" t="s">
        <v>295</v>
      </c>
      <c r="J167" t="s">
        <v>709</v>
      </c>
      <c r="K167" t="s">
        <v>295</v>
      </c>
      <c r="L167" t="s">
        <v>710</v>
      </c>
      <c r="M167" s="60" t="str">
        <f t="shared" si="5"/>
        <v>View on Google Map</v>
      </c>
      <c r="N167">
        <f>VALUE(MID(B167,5,3))</f>
        <v>100</v>
      </c>
    </row>
    <row r="168" spans="1:14" x14ac:dyDescent="0.2">
      <c r="A168">
        <v>417</v>
      </c>
      <c r="B168" t="s">
        <v>966</v>
      </c>
      <c r="C168" t="s">
        <v>1449</v>
      </c>
      <c r="D168">
        <v>68.491641939700003</v>
      </c>
      <c r="E168">
        <v>-149.60743984699999</v>
      </c>
      <c r="F168">
        <v>937</v>
      </c>
      <c r="G168" t="s">
        <v>384</v>
      </c>
      <c r="H168" t="s">
        <v>967</v>
      </c>
      <c r="I168" t="s">
        <v>295</v>
      </c>
      <c r="J168" t="s">
        <v>709</v>
      </c>
      <c r="K168" t="s">
        <v>295</v>
      </c>
      <c r="L168" t="s">
        <v>710</v>
      </c>
      <c r="M168" s="60" t="str">
        <f t="shared" si="5"/>
        <v>View on Google Map</v>
      </c>
      <c r="N168">
        <f>VALUE(MID(B168,5,3))</f>
        <v>101</v>
      </c>
    </row>
    <row r="169" spans="1:14" x14ac:dyDescent="0.2">
      <c r="A169">
        <v>418</v>
      </c>
      <c r="B169" t="s">
        <v>968</v>
      </c>
      <c r="C169" t="s">
        <v>1450</v>
      </c>
      <c r="D169">
        <v>68.485971524799993</v>
      </c>
      <c r="E169">
        <v>-149.611957343</v>
      </c>
      <c r="F169">
        <v>936</v>
      </c>
      <c r="G169" t="s">
        <v>384</v>
      </c>
      <c r="H169" t="s">
        <v>295</v>
      </c>
      <c r="I169" t="s">
        <v>295</v>
      </c>
      <c r="J169" t="s">
        <v>709</v>
      </c>
      <c r="K169" t="s">
        <v>295</v>
      </c>
      <c r="L169" t="s">
        <v>710</v>
      </c>
      <c r="M169" s="60" t="str">
        <f t="shared" si="5"/>
        <v>View on Google Map</v>
      </c>
      <c r="N169">
        <f>VALUE(MID(B169,5,3))</f>
        <v>102</v>
      </c>
    </row>
    <row r="170" spans="1:14" x14ac:dyDescent="0.2">
      <c r="A170">
        <v>419</v>
      </c>
      <c r="B170" t="s">
        <v>969</v>
      </c>
      <c r="C170" t="s">
        <v>1451</v>
      </c>
      <c r="D170">
        <v>68.486418246300005</v>
      </c>
      <c r="E170">
        <v>-149.623539768</v>
      </c>
      <c r="F170">
        <v>934</v>
      </c>
      <c r="G170" t="s">
        <v>384</v>
      </c>
      <c r="H170" t="s">
        <v>970</v>
      </c>
      <c r="I170" t="s">
        <v>295</v>
      </c>
      <c r="J170" t="s">
        <v>709</v>
      </c>
      <c r="K170" t="s">
        <v>295</v>
      </c>
      <c r="L170" t="s">
        <v>710</v>
      </c>
      <c r="M170" s="60" t="str">
        <f t="shared" si="5"/>
        <v>View on Google Map</v>
      </c>
      <c r="N170">
        <f>VALUE(MID(B170,5,3))</f>
        <v>103</v>
      </c>
    </row>
    <row r="171" spans="1:14" x14ac:dyDescent="0.2">
      <c r="A171">
        <v>420</v>
      </c>
      <c r="B171" t="s">
        <v>971</v>
      </c>
      <c r="C171" t="s">
        <v>1452</v>
      </c>
      <c r="D171">
        <v>68.480358182399996</v>
      </c>
      <c r="E171">
        <v>-149.621808276</v>
      </c>
      <c r="F171" t="s">
        <v>295</v>
      </c>
      <c r="G171" t="s">
        <v>384</v>
      </c>
      <c r="H171" t="s">
        <v>971</v>
      </c>
      <c r="I171" t="s">
        <v>295</v>
      </c>
      <c r="J171" t="s">
        <v>709</v>
      </c>
      <c r="K171" t="s">
        <v>295</v>
      </c>
      <c r="L171" t="s">
        <v>710</v>
      </c>
      <c r="M171" s="60" t="str">
        <f t="shared" si="5"/>
        <v>View on Google Map</v>
      </c>
      <c r="N171">
        <f t="shared" ref="N171:N198" si="7">VALUE(MID(H171,5,3))</f>
        <v>104</v>
      </c>
    </row>
    <row r="172" spans="1:14" x14ac:dyDescent="0.2">
      <c r="A172">
        <v>421</v>
      </c>
      <c r="B172" t="s">
        <v>972</v>
      </c>
      <c r="C172" t="s">
        <v>1453</v>
      </c>
      <c r="D172">
        <v>68.487163894299997</v>
      </c>
      <c r="E172">
        <v>-149.57470926400001</v>
      </c>
      <c r="F172" t="s">
        <v>295</v>
      </c>
      <c r="G172" t="s">
        <v>384</v>
      </c>
      <c r="H172" t="s">
        <v>972</v>
      </c>
      <c r="I172" t="s">
        <v>295</v>
      </c>
      <c r="J172" t="s">
        <v>709</v>
      </c>
      <c r="K172" t="s">
        <v>295</v>
      </c>
      <c r="L172" t="s">
        <v>710</v>
      </c>
      <c r="M172" s="60" t="str">
        <f t="shared" si="5"/>
        <v>View on Google Map</v>
      </c>
      <c r="N172">
        <f t="shared" si="7"/>
        <v>105</v>
      </c>
    </row>
    <row r="173" spans="1:14" x14ac:dyDescent="0.2">
      <c r="A173">
        <v>422</v>
      </c>
      <c r="B173" t="s">
        <v>973</v>
      </c>
      <c r="C173" t="s">
        <v>1454</v>
      </c>
      <c r="D173">
        <v>68.482007853900001</v>
      </c>
      <c r="E173">
        <v>-149.57357543099999</v>
      </c>
      <c r="F173" t="s">
        <v>295</v>
      </c>
      <c r="G173" t="s">
        <v>384</v>
      </c>
      <c r="H173" t="s">
        <v>973</v>
      </c>
      <c r="I173" t="s">
        <v>295</v>
      </c>
      <c r="J173" t="s">
        <v>709</v>
      </c>
      <c r="K173" t="s">
        <v>295</v>
      </c>
      <c r="L173" t="s">
        <v>710</v>
      </c>
      <c r="M173" s="60" t="str">
        <f t="shared" si="5"/>
        <v>View on Google Map</v>
      </c>
      <c r="N173">
        <f t="shared" si="7"/>
        <v>106</v>
      </c>
    </row>
    <row r="174" spans="1:14" x14ac:dyDescent="0.2">
      <c r="A174">
        <v>423</v>
      </c>
      <c r="B174" t="s">
        <v>974</v>
      </c>
      <c r="C174" t="s">
        <v>1455</v>
      </c>
      <c r="D174">
        <v>68.480117783099999</v>
      </c>
      <c r="E174">
        <v>-149.553733964</v>
      </c>
      <c r="F174" t="s">
        <v>295</v>
      </c>
      <c r="G174" t="s">
        <v>384</v>
      </c>
      <c r="H174" t="s">
        <v>974</v>
      </c>
      <c r="I174" t="s">
        <v>295</v>
      </c>
      <c r="J174" t="s">
        <v>709</v>
      </c>
      <c r="K174" t="s">
        <v>295</v>
      </c>
      <c r="L174" t="s">
        <v>710</v>
      </c>
      <c r="M174" s="60" t="str">
        <f t="shared" si="5"/>
        <v>View on Google Map</v>
      </c>
      <c r="N174">
        <f t="shared" si="7"/>
        <v>107</v>
      </c>
    </row>
    <row r="175" spans="1:14" x14ac:dyDescent="0.2">
      <c r="A175">
        <v>424</v>
      </c>
      <c r="B175" t="s">
        <v>975</v>
      </c>
      <c r="C175" t="s">
        <v>1456</v>
      </c>
      <c r="D175">
        <v>68.553470657600002</v>
      </c>
      <c r="E175">
        <v>-149.16702515599999</v>
      </c>
      <c r="F175" t="s">
        <v>295</v>
      </c>
      <c r="G175" t="s">
        <v>384</v>
      </c>
      <c r="H175" t="s">
        <v>975</v>
      </c>
      <c r="I175" t="s">
        <v>295</v>
      </c>
      <c r="J175" t="s">
        <v>709</v>
      </c>
      <c r="K175" t="s">
        <v>295</v>
      </c>
      <c r="L175" t="s">
        <v>710</v>
      </c>
      <c r="M175" s="60" t="str">
        <f t="shared" si="5"/>
        <v>View on Google Map</v>
      </c>
      <c r="N175">
        <f t="shared" si="7"/>
        <v>108</v>
      </c>
    </row>
    <row r="176" spans="1:14" x14ac:dyDescent="0.2">
      <c r="A176">
        <v>425</v>
      </c>
      <c r="B176" t="s">
        <v>976</v>
      </c>
      <c r="C176" t="s">
        <v>1457</v>
      </c>
      <c r="D176">
        <v>68.557082457700005</v>
      </c>
      <c r="E176">
        <v>-149.154445686</v>
      </c>
      <c r="F176" t="s">
        <v>295</v>
      </c>
      <c r="G176" t="s">
        <v>384</v>
      </c>
      <c r="H176" t="s">
        <v>976</v>
      </c>
      <c r="I176" t="s">
        <v>295</v>
      </c>
      <c r="J176" t="s">
        <v>709</v>
      </c>
      <c r="K176" t="s">
        <v>295</v>
      </c>
      <c r="L176" t="s">
        <v>710</v>
      </c>
      <c r="M176" s="60" t="str">
        <f t="shared" si="5"/>
        <v>View on Google Map</v>
      </c>
      <c r="N176">
        <f t="shared" si="7"/>
        <v>109</v>
      </c>
    </row>
    <row r="177" spans="1:14" x14ac:dyDescent="0.2">
      <c r="A177">
        <v>426</v>
      </c>
      <c r="B177" t="s">
        <v>977</v>
      </c>
      <c r="C177" t="s">
        <v>1458</v>
      </c>
      <c r="D177">
        <v>68.732874005799999</v>
      </c>
      <c r="E177">
        <v>-149.401461627</v>
      </c>
      <c r="F177" t="s">
        <v>295</v>
      </c>
      <c r="G177" t="s">
        <v>384</v>
      </c>
      <c r="H177" t="s">
        <v>977</v>
      </c>
      <c r="I177" t="s">
        <v>295</v>
      </c>
      <c r="J177" t="s">
        <v>709</v>
      </c>
      <c r="K177" t="s">
        <v>295</v>
      </c>
      <c r="L177" t="s">
        <v>710</v>
      </c>
      <c r="M177" s="60" t="str">
        <f t="shared" si="5"/>
        <v>View on Google Map</v>
      </c>
      <c r="N177">
        <f t="shared" si="7"/>
        <v>110</v>
      </c>
    </row>
    <row r="178" spans="1:14" x14ac:dyDescent="0.2">
      <c r="A178">
        <v>427</v>
      </c>
      <c r="B178" t="s">
        <v>978</v>
      </c>
      <c r="C178" t="s">
        <v>1459</v>
      </c>
      <c r="D178">
        <v>68.728437910899999</v>
      </c>
      <c r="E178">
        <v>-149.39298449200001</v>
      </c>
      <c r="F178" t="s">
        <v>295</v>
      </c>
      <c r="G178" t="s">
        <v>384</v>
      </c>
      <c r="H178" t="s">
        <v>978</v>
      </c>
      <c r="I178" t="s">
        <v>295</v>
      </c>
      <c r="J178" t="s">
        <v>709</v>
      </c>
      <c r="K178" t="s">
        <v>295</v>
      </c>
      <c r="L178" t="s">
        <v>710</v>
      </c>
      <c r="M178" s="60" t="str">
        <f t="shared" si="5"/>
        <v>View on Google Map</v>
      </c>
      <c r="N178">
        <f t="shared" si="7"/>
        <v>111</v>
      </c>
    </row>
    <row r="179" spans="1:14" x14ac:dyDescent="0.2">
      <c r="A179">
        <v>428</v>
      </c>
      <c r="B179" t="s">
        <v>979</v>
      </c>
      <c r="C179" t="s">
        <v>1460</v>
      </c>
      <c r="D179">
        <v>68.671908805499996</v>
      </c>
      <c r="E179">
        <v>-149.24817348299999</v>
      </c>
      <c r="F179" t="s">
        <v>295</v>
      </c>
      <c r="G179" t="s">
        <v>384</v>
      </c>
      <c r="H179" t="s">
        <v>979</v>
      </c>
      <c r="I179" t="s">
        <v>295</v>
      </c>
      <c r="J179" t="s">
        <v>709</v>
      </c>
      <c r="K179" t="s">
        <v>295</v>
      </c>
      <c r="L179" t="s">
        <v>710</v>
      </c>
      <c r="M179" s="60" t="str">
        <f t="shared" si="5"/>
        <v>View on Google Map</v>
      </c>
      <c r="N179">
        <f t="shared" si="7"/>
        <v>112</v>
      </c>
    </row>
    <row r="180" spans="1:14" x14ac:dyDescent="0.2">
      <c r="A180">
        <v>429</v>
      </c>
      <c r="B180" t="s">
        <v>980</v>
      </c>
      <c r="C180" t="s">
        <v>1461</v>
      </c>
      <c r="D180">
        <v>68.679427639400004</v>
      </c>
      <c r="E180">
        <v>-149.23947084900001</v>
      </c>
      <c r="F180" t="s">
        <v>295</v>
      </c>
      <c r="G180" t="s">
        <v>384</v>
      </c>
      <c r="H180" t="s">
        <v>980</v>
      </c>
      <c r="I180" t="s">
        <v>295</v>
      </c>
      <c r="J180" t="s">
        <v>709</v>
      </c>
      <c r="K180" t="s">
        <v>295</v>
      </c>
      <c r="L180" t="s">
        <v>710</v>
      </c>
      <c r="M180" s="60" t="str">
        <f t="shared" si="5"/>
        <v>View on Google Map</v>
      </c>
      <c r="N180">
        <f t="shared" si="7"/>
        <v>113</v>
      </c>
    </row>
    <row r="181" spans="1:14" x14ac:dyDescent="0.2">
      <c r="A181">
        <v>430</v>
      </c>
      <c r="B181" t="s">
        <v>981</v>
      </c>
      <c r="C181" t="s">
        <v>1462</v>
      </c>
      <c r="D181">
        <v>68.679424428600001</v>
      </c>
      <c r="E181">
        <v>-149.22969695099999</v>
      </c>
      <c r="F181" t="s">
        <v>295</v>
      </c>
      <c r="G181" t="s">
        <v>384</v>
      </c>
      <c r="H181" t="s">
        <v>981</v>
      </c>
      <c r="I181" t="s">
        <v>295</v>
      </c>
      <c r="J181" t="s">
        <v>709</v>
      </c>
      <c r="K181" t="s">
        <v>295</v>
      </c>
      <c r="L181" t="s">
        <v>710</v>
      </c>
      <c r="M181" s="60" t="str">
        <f t="shared" si="5"/>
        <v>View on Google Map</v>
      </c>
      <c r="N181">
        <f t="shared" si="7"/>
        <v>114</v>
      </c>
    </row>
    <row r="182" spans="1:14" x14ac:dyDescent="0.2">
      <c r="A182">
        <v>398</v>
      </c>
      <c r="B182" t="s">
        <v>942</v>
      </c>
      <c r="C182" t="s">
        <v>1463</v>
      </c>
      <c r="D182">
        <v>68.569791782099998</v>
      </c>
      <c r="E182">
        <v>-149.43938491</v>
      </c>
      <c r="F182" t="s">
        <v>295</v>
      </c>
      <c r="G182" t="s">
        <v>384</v>
      </c>
      <c r="H182" t="s">
        <v>942</v>
      </c>
      <c r="I182" t="s">
        <v>295</v>
      </c>
      <c r="J182" t="s">
        <v>709</v>
      </c>
      <c r="K182" t="s">
        <v>295</v>
      </c>
      <c r="L182" t="s">
        <v>710</v>
      </c>
      <c r="M182" s="60" t="str">
        <f t="shared" si="5"/>
        <v>View on Google Map</v>
      </c>
      <c r="N182">
        <f t="shared" si="7"/>
        <v>82</v>
      </c>
    </row>
    <row r="183" spans="1:14" x14ac:dyDescent="0.2">
      <c r="A183">
        <v>389</v>
      </c>
      <c r="B183" t="s">
        <v>933</v>
      </c>
      <c r="C183" t="s">
        <v>1464</v>
      </c>
      <c r="D183">
        <v>68.568883214500005</v>
      </c>
      <c r="E183">
        <v>-149.432996798</v>
      </c>
      <c r="F183" t="s">
        <v>295</v>
      </c>
      <c r="G183" t="s">
        <v>384</v>
      </c>
      <c r="H183" t="s">
        <v>933</v>
      </c>
      <c r="I183" t="s">
        <v>295</v>
      </c>
      <c r="J183" t="s">
        <v>709</v>
      </c>
      <c r="K183" t="s">
        <v>295</v>
      </c>
      <c r="L183" t="s">
        <v>710</v>
      </c>
      <c r="M183" s="60" t="str">
        <f t="shared" si="5"/>
        <v>View on Google Map</v>
      </c>
      <c r="N183">
        <f t="shared" si="7"/>
        <v>83</v>
      </c>
    </row>
    <row r="184" spans="1:14" x14ac:dyDescent="0.2">
      <c r="A184">
        <v>390</v>
      </c>
      <c r="B184" t="s">
        <v>934</v>
      </c>
      <c r="C184" t="s">
        <v>1465</v>
      </c>
      <c r="D184">
        <v>68.571446755099998</v>
      </c>
      <c r="E184">
        <v>-149.43614776499999</v>
      </c>
      <c r="F184" t="s">
        <v>295</v>
      </c>
      <c r="G184" t="s">
        <v>384</v>
      </c>
      <c r="H184" t="s">
        <v>934</v>
      </c>
      <c r="I184" t="s">
        <v>295</v>
      </c>
      <c r="J184" t="s">
        <v>709</v>
      </c>
      <c r="K184" t="s">
        <v>295</v>
      </c>
      <c r="L184" t="s">
        <v>710</v>
      </c>
      <c r="M184" s="60" t="str">
        <f t="shared" si="5"/>
        <v>View on Google Map</v>
      </c>
      <c r="N184">
        <f t="shared" si="7"/>
        <v>84</v>
      </c>
    </row>
    <row r="185" spans="1:14" x14ac:dyDescent="0.2">
      <c r="A185">
        <v>391</v>
      </c>
      <c r="B185" t="s">
        <v>935</v>
      </c>
      <c r="C185" t="s">
        <v>1466</v>
      </c>
      <c r="D185">
        <v>68.600419015400007</v>
      </c>
      <c r="E185">
        <v>-149.438677388</v>
      </c>
      <c r="F185" t="s">
        <v>295</v>
      </c>
      <c r="G185" t="s">
        <v>384</v>
      </c>
      <c r="H185" t="s">
        <v>935</v>
      </c>
      <c r="I185" t="s">
        <v>295</v>
      </c>
      <c r="J185" t="s">
        <v>709</v>
      </c>
      <c r="K185" t="s">
        <v>295</v>
      </c>
      <c r="L185" t="s">
        <v>710</v>
      </c>
      <c r="M185" s="60" t="str">
        <f t="shared" si="5"/>
        <v>View on Google Map</v>
      </c>
      <c r="N185">
        <f t="shared" si="7"/>
        <v>85</v>
      </c>
    </row>
    <row r="186" spans="1:14" x14ac:dyDescent="0.2">
      <c r="A186">
        <v>392</v>
      </c>
      <c r="B186" t="s">
        <v>936</v>
      </c>
      <c r="C186" t="s">
        <v>1467</v>
      </c>
      <c r="D186">
        <v>68.632424610200005</v>
      </c>
      <c r="E186">
        <v>-149.41874062799999</v>
      </c>
      <c r="F186" t="s">
        <v>295</v>
      </c>
      <c r="G186" t="s">
        <v>384</v>
      </c>
      <c r="H186" t="s">
        <v>936</v>
      </c>
      <c r="I186" t="s">
        <v>295</v>
      </c>
      <c r="J186" t="s">
        <v>709</v>
      </c>
      <c r="K186" t="s">
        <v>295</v>
      </c>
      <c r="L186" t="s">
        <v>710</v>
      </c>
      <c r="M186" s="60" t="str">
        <f t="shared" si="5"/>
        <v>View on Google Map</v>
      </c>
      <c r="N186">
        <f t="shared" si="7"/>
        <v>86</v>
      </c>
    </row>
    <row r="187" spans="1:14" x14ac:dyDescent="0.2">
      <c r="A187">
        <v>393</v>
      </c>
      <c r="B187" t="s">
        <v>937</v>
      </c>
      <c r="C187" t="s">
        <v>1468</v>
      </c>
      <c r="D187">
        <v>68.505704965899994</v>
      </c>
      <c r="E187">
        <v>-149.516276081</v>
      </c>
      <c r="F187" t="s">
        <v>295</v>
      </c>
      <c r="G187" t="s">
        <v>384</v>
      </c>
      <c r="H187" t="s">
        <v>937</v>
      </c>
      <c r="I187" t="s">
        <v>295</v>
      </c>
      <c r="J187" t="s">
        <v>709</v>
      </c>
      <c r="K187" t="s">
        <v>295</v>
      </c>
      <c r="L187" t="s">
        <v>710</v>
      </c>
      <c r="M187" s="60" t="str">
        <f t="shared" si="5"/>
        <v>View on Google Map</v>
      </c>
      <c r="N187">
        <f t="shared" si="7"/>
        <v>87</v>
      </c>
    </row>
    <row r="188" spans="1:14" x14ac:dyDescent="0.2">
      <c r="A188">
        <v>394</v>
      </c>
      <c r="B188" t="s">
        <v>938</v>
      </c>
      <c r="C188" t="s">
        <v>1469</v>
      </c>
      <c r="D188">
        <v>68.509234808599999</v>
      </c>
      <c r="E188">
        <v>-149.58917678500001</v>
      </c>
      <c r="F188" t="s">
        <v>295</v>
      </c>
      <c r="G188" t="s">
        <v>384</v>
      </c>
      <c r="H188" t="s">
        <v>938</v>
      </c>
      <c r="I188" t="s">
        <v>295</v>
      </c>
      <c r="J188" t="s">
        <v>709</v>
      </c>
      <c r="K188" t="s">
        <v>295</v>
      </c>
      <c r="L188" t="s">
        <v>710</v>
      </c>
      <c r="M188" s="60" t="str">
        <f t="shared" si="5"/>
        <v>View on Google Map</v>
      </c>
      <c r="N188">
        <f t="shared" si="7"/>
        <v>88</v>
      </c>
    </row>
    <row r="189" spans="1:14" x14ac:dyDescent="0.2">
      <c r="A189">
        <v>395</v>
      </c>
      <c r="B189" t="s">
        <v>939</v>
      </c>
      <c r="C189" t="s">
        <v>1470</v>
      </c>
      <c r="D189">
        <v>68.525650531300002</v>
      </c>
      <c r="E189">
        <v>-149.54161982299999</v>
      </c>
      <c r="F189" t="s">
        <v>295</v>
      </c>
      <c r="G189" t="s">
        <v>384</v>
      </c>
      <c r="H189" t="s">
        <v>939</v>
      </c>
      <c r="I189" t="s">
        <v>295</v>
      </c>
      <c r="J189" t="s">
        <v>709</v>
      </c>
      <c r="K189" t="s">
        <v>295</v>
      </c>
      <c r="L189" t="s">
        <v>710</v>
      </c>
      <c r="M189" s="60" t="str">
        <f t="shared" si="5"/>
        <v>View on Google Map</v>
      </c>
      <c r="N189">
        <f t="shared" si="7"/>
        <v>89</v>
      </c>
    </row>
    <row r="190" spans="1:14" x14ac:dyDescent="0.2">
      <c r="A190">
        <v>396</v>
      </c>
      <c r="B190" t="s">
        <v>940</v>
      </c>
      <c r="C190" t="s">
        <v>1471</v>
      </c>
      <c r="D190">
        <v>68.531020060399996</v>
      </c>
      <c r="E190">
        <v>-149.54062336999999</v>
      </c>
      <c r="F190" t="s">
        <v>295</v>
      </c>
      <c r="G190" t="s">
        <v>384</v>
      </c>
      <c r="H190" t="s">
        <v>940</v>
      </c>
      <c r="I190" t="s">
        <v>295</v>
      </c>
      <c r="J190" t="s">
        <v>709</v>
      </c>
      <c r="K190" t="s">
        <v>295</v>
      </c>
      <c r="L190" t="s">
        <v>710</v>
      </c>
      <c r="M190" s="60" t="str">
        <f t="shared" si="5"/>
        <v>View on Google Map</v>
      </c>
      <c r="N190">
        <f t="shared" si="7"/>
        <v>90</v>
      </c>
    </row>
    <row r="191" spans="1:14" x14ac:dyDescent="0.2">
      <c r="A191">
        <v>397</v>
      </c>
      <c r="B191" t="s">
        <v>941</v>
      </c>
      <c r="C191" t="s">
        <v>1472</v>
      </c>
      <c r="D191">
        <v>68.623892844400004</v>
      </c>
      <c r="E191">
        <v>-149.46955988600001</v>
      </c>
      <c r="F191" t="s">
        <v>295</v>
      </c>
      <c r="G191" t="s">
        <v>384</v>
      </c>
      <c r="H191" t="s">
        <v>941</v>
      </c>
      <c r="I191" t="s">
        <v>295</v>
      </c>
      <c r="J191" t="s">
        <v>709</v>
      </c>
      <c r="K191" t="s">
        <v>295</v>
      </c>
      <c r="L191" t="s">
        <v>710</v>
      </c>
      <c r="M191" s="60" t="str">
        <f t="shared" si="5"/>
        <v>View on Google Map</v>
      </c>
      <c r="N191">
        <f t="shared" si="7"/>
        <v>91</v>
      </c>
    </row>
    <row r="192" spans="1:14" x14ac:dyDescent="0.2">
      <c r="A192">
        <v>408</v>
      </c>
      <c r="B192" t="s">
        <v>955</v>
      </c>
      <c r="C192" t="s">
        <v>1473</v>
      </c>
      <c r="D192">
        <v>68.606945965400001</v>
      </c>
      <c r="E192">
        <v>-149.195806014</v>
      </c>
      <c r="F192" t="s">
        <v>295</v>
      </c>
      <c r="G192" t="s">
        <v>384</v>
      </c>
      <c r="H192" t="s">
        <v>955</v>
      </c>
      <c r="I192" t="s">
        <v>295</v>
      </c>
      <c r="J192" t="s">
        <v>709</v>
      </c>
      <c r="K192" t="s">
        <v>295</v>
      </c>
      <c r="L192" t="s">
        <v>710</v>
      </c>
      <c r="M192" s="60" t="str">
        <f t="shared" si="5"/>
        <v>View on Google Map</v>
      </c>
      <c r="N192">
        <f t="shared" si="7"/>
        <v>92</v>
      </c>
    </row>
    <row r="193" spans="1:14" x14ac:dyDescent="0.2">
      <c r="A193">
        <v>409</v>
      </c>
      <c r="B193" t="s">
        <v>956</v>
      </c>
      <c r="C193" t="s">
        <v>1474</v>
      </c>
      <c r="D193">
        <v>68.613688053999994</v>
      </c>
      <c r="E193">
        <v>-149.20287565500001</v>
      </c>
      <c r="F193" t="s">
        <v>295</v>
      </c>
      <c r="G193" t="s">
        <v>384</v>
      </c>
      <c r="H193" t="s">
        <v>956</v>
      </c>
      <c r="I193" t="s">
        <v>295</v>
      </c>
      <c r="J193" t="s">
        <v>709</v>
      </c>
      <c r="K193" t="s">
        <v>295</v>
      </c>
      <c r="L193" t="s">
        <v>710</v>
      </c>
      <c r="M193" s="60" t="str">
        <f t="shared" si="5"/>
        <v>View on Google Map</v>
      </c>
      <c r="N193">
        <f t="shared" si="7"/>
        <v>93</v>
      </c>
    </row>
    <row r="194" spans="1:14" x14ac:dyDescent="0.2">
      <c r="A194">
        <v>410</v>
      </c>
      <c r="B194" t="s">
        <v>957</v>
      </c>
      <c r="C194" t="s">
        <v>1475</v>
      </c>
      <c r="D194">
        <v>68.617322837200007</v>
      </c>
      <c r="E194">
        <v>-149.21640989900001</v>
      </c>
      <c r="F194" t="s">
        <v>295</v>
      </c>
      <c r="G194" t="s">
        <v>384</v>
      </c>
      <c r="H194" t="s">
        <v>957</v>
      </c>
      <c r="I194" t="s">
        <v>295</v>
      </c>
      <c r="J194" t="s">
        <v>709</v>
      </c>
      <c r="K194" t="s">
        <v>295</v>
      </c>
      <c r="L194" t="s">
        <v>710</v>
      </c>
      <c r="M194" s="60" t="str">
        <f t="shared" si="5"/>
        <v>View on Google Map</v>
      </c>
      <c r="N194">
        <f t="shared" si="7"/>
        <v>94</v>
      </c>
    </row>
    <row r="195" spans="1:14" x14ac:dyDescent="0.2">
      <c r="A195">
        <v>411</v>
      </c>
      <c r="B195" t="s">
        <v>958</v>
      </c>
      <c r="C195" t="s">
        <v>1476</v>
      </c>
      <c r="D195">
        <v>68.613551663999999</v>
      </c>
      <c r="E195">
        <v>-149.21844056</v>
      </c>
      <c r="F195" t="s">
        <v>295</v>
      </c>
      <c r="G195" t="s">
        <v>384</v>
      </c>
      <c r="H195" t="s">
        <v>958</v>
      </c>
      <c r="I195" t="s">
        <v>295</v>
      </c>
      <c r="J195" t="s">
        <v>709</v>
      </c>
      <c r="K195" t="s">
        <v>295</v>
      </c>
      <c r="L195" t="s">
        <v>710</v>
      </c>
      <c r="M195" s="60" t="str">
        <f t="shared" ref="M195:M258" si="8">HYPERLINK("http://maps.google.com/maps?q="&amp;D195&amp;","&amp;E195,"View on Google Map")</f>
        <v>View on Google Map</v>
      </c>
      <c r="N195">
        <f t="shared" si="7"/>
        <v>95</v>
      </c>
    </row>
    <row r="196" spans="1:14" x14ac:dyDescent="0.2">
      <c r="A196">
        <v>412</v>
      </c>
      <c r="B196" t="s">
        <v>959</v>
      </c>
      <c r="C196" t="s">
        <v>1477</v>
      </c>
      <c r="D196">
        <v>68.609572079800003</v>
      </c>
      <c r="E196">
        <v>-149.20865205600001</v>
      </c>
      <c r="F196" t="s">
        <v>295</v>
      </c>
      <c r="G196" t="s">
        <v>384</v>
      </c>
      <c r="H196" t="s">
        <v>959</v>
      </c>
      <c r="I196" t="s">
        <v>295</v>
      </c>
      <c r="J196" t="s">
        <v>709</v>
      </c>
      <c r="K196" t="s">
        <v>295</v>
      </c>
      <c r="L196" t="s">
        <v>710</v>
      </c>
      <c r="M196" s="60" t="str">
        <f t="shared" si="8"/>
        <v>View on Google Map</v>
      </c>
      <c r="N196">
        <f t="shared" si="7"/>
        <v>96</v>
      </c>
    </row>
    <row r="197" spans="1:14" x14ac:dyDescent="0.2">
      <c r="A197">
        <v>413</v>
      </c>
      <c r="B197" t="s">
        <v>960</v>
      </c>
      <c r="C197" t="s">
        <v>1478</v>
      </c>
      <c r="D197">
        <v>68.607097540200002</v>
      </c>
      <c r="E197">
        <v>-149.21482030499999</v>
      </c>
      <c r="F197" t="s">
        <v>295</v>
      </c>
      <c r="G197" t="s">
        <v>384</v>
      </c>
      <c r="H197" t="s">
        <v>960</v>
      </c>
      <c r="I197" t="s">
        <v>295</v>
      </c>
      <c r="J197" t="s">
        <v>709</v>
      </c>
      <c r="K197" t="s">
        <v>295</v>
      </c>
      <c r="L197" t="s">
        <v>710</v>
      </c>
      <c r="M197" s="60" t="str">
        <f t="shared" si="8"/>
        <v>View on Google Map</v>
      </c>
      <c r="N197">
        <f t="shared" si="7"/>
        <v>97</v>
      </c>
    </row>
    <row r="198" spans="1:14" x14ac:dyDescent="0.2">
      <c r="A198">
        <v>414</v>
      </c>
      <c r="B198" t="s">
        <v>961</v>
      </c>
      <c r="C198" t="s">
        <v>1479</v>
      </c>
      <c r="D198">
        <v>68.605198711400007</v>
      </c>
      <c r="E198">
        <v>-149.27215046800001</v>
      </c>
      <c r="F198" t="s">
        <v>295</v>
      </c>
      <c r="G198" t="s">
        <v>384</v>
      </c>
      <c r="H198" t="s">
        <v>961</v>
      </c>
      <c r="I198" t="s">
        <v>295</v>
      </c>
      <c r="J198" t="s">
        <v>709</v>
      </c>
      <c r="K198" t="s">
        <v>295</v>
      </c>
      <c r="L198" t="s">
        <v>710</v>
      </c>
      <c r="M198" s="60" t="str">
        <f t="shared" si="8"/>
        <v>View on Google Map</v>
      </c>
      <c r="N198">
        <f t="shared" si="7"/>
        <v>98</v>
      </c>
    </row>
    <row r="199" spans="1:14" x14ac:dyDescent="0.2">
      <c r="A199">
        <v>415</v>
      </c>
      <c r="B199" t="s">
        <v>962</v>
      </c>
      <c r="C199" t="s">
        <v>1480</v>
      </c>
      <c r="D199">
        <v>68.498375922400001</v>
      </c>
      <c r="E199">
        <v>-149.59842284699999</v>
      </c>
      <c r="F199">
        <v>947</v>
      </c>
      <c r="G199" t="s">
        <v>384</v>
      </c>
      <c r="H199" t="s">
        <v>963</v>
      </c>
      <c r="I199" t="s">
        <v>295</v>
      </c>
      <c r="J199" t="s">
        <v>709</v>
      </c>
      <c r="K199" t="s">
        <v>295</v>
      </c>
      <c r="L199" t="s">
        <v>710</v>
      </c>
      <c r="M199" s="60" t="str">
        <f t="shared" si="8"/>
        <v>View on Google Map</v>
      </c>
      <c r="N199">
        <f>VALUE(MID(B199,5,3))</f>
        <v>99</v>
      </c>
    </row>
    <row r="200" spans="1:14" x14ac:dyDescent="0.2">
      <c r="A200">
        <v>402</v>
      </c>
      <c r="B200" t="s">
        <v>949</v>
      </c>
      <c r="C200" t="str">
        <f>"Arctic LTER Site number " &amp; A200</f>
        <v>Arctic LTER Site number 402</v>
      </c>
      <c r="D200" t="s">
        <v>295</v>
      </c>
      <c r="E200" t="s">
        <v>295</v>
      </c>
      <c r="F200" t="s">
        <v>295</v>
      </c>
      <c r="G200" t="s">
        <v>384</v>
      </c>
      <c r="H200" t="s">
        <v>295</v>
      </c>
      <c r="I200" t="s">
        <v>295</v>
      </c>
      <c r="J200" t="s">
        <v>1355</v>
      </c>
      <c r="K200" t="s">
        <v>295</v>
      </c>
      <c r="L200" t="s">
        <v>947</v>
      </c>
      <c r="M200" s="60" t="str">
        <f t="shared" si="8"/>
        <v>View on Google Map</v>
      </c>
    </row>
    <row r="201" spans="1:14" x14ac:dyDescent="0.2">
      <c r="A201">
        <v>8</v>
      </c>
      <c r="B201" t="s">
        <v>314</v>
      </c>
      <c r="C201" t="s">
        <v>304</v>
      </c>
      <c r="D201">
        <v>69.150000000000006</v>
      </c>
      <c r="E201">
        <v>-148.83333333333334</v>
      </c>
      <c r="F201">
        <v>290</v>
      </c>
      <c r="G201" t="s">
        <v>296</v>
      </c>
      <c r="H201" t="s">
        <v>295</v>
      </c>
      <c r="I201" t="s">
        <v>295</v>
      </c>
      <c r="J201" t="s">
        <v>1355</v>
      </c>
      <c r="K201" t="s">
        <v>295</v>
      </c>
      <c r="L201" t="s">
        <v>300</v>
      </c>
      <c r="M201" s="60" t="str">
        <f t="shared" si="8"/>
        <v>View on Google Map</v>
      </c>
    </row>
    <row r="202" spans="1:14" x14ac:dyDescent="0.2">
      <c r="A202">
        <v>219</v>
      </c>
      <c r="B202" t="s">
        <v>650</v>
      </c>
      <c r="C202" t="str">
        <f t="shared" ref="C202:C216" si="9">"Arctic LTER Site number " &amp; A202</f>
        <v>Arctic LTER Site number 219</v>
      </c>
      <c r="D202">
        <v>69.8</v>
      </c>
      <c r="E202">
        <v>-151.83333333333334</v>
      </c>
      <c r="F202">
        <v>60.365853658536601</v>
      </c>
      <c r="G202" t="s">
        <v>384</v>
      </c>
      <c r="H202" t="s">
        <v>651</v>
      </c>
      <c r="I202" t="s">
        <v>295</v>
      </c>
      <c r="J202" t="s">
        <v>1355</v>
      </c>
      <c r="K202" t="s">
        <v>295</v>
      </c>
      <c r="L202" t="s">
        <v>652</v>
      </c>
      <c r="M202" s="60" t="str">
        <f t="shared" si="8"/>
        <v>View on Google Map</v>
      </c>
    </row>
    <row r="203" spans="1:14" x14ac:dyDescent="0.2">
      <c r="A203">
        <v>220</v>
      </c>
      <c r="B203" t="s">
        <v>653</v>
      </c>
      <c r="C203" t="str">
        <f t="shared" si="9"/>
        <v>Arctic LTER Site number 220</v>
      </c>
      <c r="D203">
        <v>69.75</v>
      </c>
      <c r="E203">
        <v>-151.5</v>
      </c>
      <c r="F203">
        <v>60.365853658536587</v>
      </c>
      <c r="G203" t="s">
        <v>384</v>
      </c>
      <c r="H203" t="s">
        <v>654</v>
      </c>
      <c r="I203" t="s">
        <v>295</v>
      </c>
      <c r="J203" t="s">
        <v>1355</v>
      </c>
      <c r="K203" t="s">
        <v>295</v>
      </c>
      <c r="L203" t="s">
        <v>652</v>
      </c>
      <c r="M203" s="60" t="str">
        <f t="shared" si="8"/>
        <v>View on Google Map</v>
      </c>
    </row>
    <row r="204" spans="1:14" x14ac:dyDescent="0.2">
      <c r="A204">
        <v>221</v>
      </c>
      <c r="B204" t="s">
        <v>655</v>
      </c>
      <c r="C204" t="str">
        <f t="shared" si="9"/>
        <v>Arctic LTER Site number 221</v>
      </c>
      <c r="D204">
        <v>69.75</v>
      </c>
      <c r="E204">
        <v>-151.5</v>
      </c>
      <c r="F204">
        <v>30.487804878048781</v>
      </c>
      <c r="G204" t="s">
        <v>384</v>
      </c>
      <c r="H204" t="s">
        <v>656</v>
      </c>
      <c r="I204" t="s">
        <v>295</v>
      </c>
      <c r="J204" t="s">
        <v>1355</v>
      </c>
      <c r="K204" t="s">
        <v>295</v>
      </c>
      <c r="L204" t="s">
        <v>652</v>
      </c>
      <c r="M204" s="60" t="str">
        <f t="shared" si="8"/>
        <v>View on Google Map</v>
      </c>
    </row>
    <row r="205" spans="1:14" x14ac:dyDescent="0.2">
      <c r="A205">
        <v>222</v>
      </c>
      <c r="B205" t="s">
        <v>657</v>
      </c>
      <c r="C205" t="str">
        <f t="shared" si="9"/>
        <v>Arctic LTER Site number 222</v>
      </c>
      <c r="D205">
        <v>69.7</v>
      </c>
      <c r="E205">
        <v>-151.16666666666666</v>
      </c>
      <c r="F205">
        <v>42.682926829268297</v>
      </c>
      <c r="G205" t="s">
        <v>384</v>
      </c>
      <c r="H205" t="s">
        <v>658</v>
      </c>
      <c r="I205" t="s">
        <v>295</v>
      </c>
      <c r="J205" t="s">
        <v>1355</v>
      </c>
      <c r="K205" t="s">
        <v>295</v>
      </c>
      <c r="L205" t="s">
        <v>652</v>
      </c>
      <c r="M205" s="60" t="str">
        <f t="shared" si="8"/>
        <v>View on Google Map</v>
      </c>
    </row>
    <row r="206" spans="1:14" x14ac:dyDescent="0.2">
      <c r="A206">
        <v>223</v>
      </c>
      <c r="B206" t="s">
        <v>659</v>
      </c>
      <c r="C206" t="str">
        <f t="shared" si="9"/>
        <v>Arctic LTER Site number 223</v>
      </c>
      <c r="D206">
        <v>69.7</v>
      </c>
      <c r="E206">
        <v>-151.16666666666666</v>
      </c>
      <c r="F206">
        <v>42.682926829268297</v>
      </c>
      <c r="G206" t="s">
        <v>384</v>
      </c>
      <c r="H206" t="s">
        <v>660</v>
      </c>
      <c r="I206" t="s">
        <v>295</v>
      </c>
      <c r="J206" t="s">
        <v>1355</v>
      </c>
      <c r="K206" t="s">
        <v>295</v>
      </c>
      <c r="L206" t="s">
        <v>652</v>
      </c>
      <c r="M206" s="60" t="str">
        <f t="shared" si="8"/>
        <v>View on Google Map</v>
      </c>
    </row>
    <row r="207" spans="1:14" x14ac:dyDescent="0.2">
      <c r="A207">
        <v>224</v>
      </c>
      <c r="B207" t="s">
        <v>661</v>
      </c>
      <c r="C207" t="str">
        <f t="shared" si="9"/>
        <v>Arctic LTER Site number 224</v>
      </c>
      <c r="D207">
        <v>69.516666666666666</v>
      </c>
      <c r="E207">
        <v>-150.86666666666667</v>
      </c>
      <c r="F207">
        <v>60.975609756097562</v>
      </c>
      <c r="G207" t="s">
        <v>384</v>
      </c>
      <c r="H207" t="s">
        <v>662</v>
      </c>
      <c r="I207" t="s">
        <v>295</v>
      </c>
      <c r="J207" t="s">
        <v>1355</v>
      </c>
      <c r="K207" t="s">
        <v>295</v>
      </c>
      <c r="L207" t="s">
        <v>652</v>
      </c>
      <c r="M207" s="60" t="str">
        <f t="shared" si="8"/>
        <v>View on Google Map</v>
      </c>
    </row>
    <row r="208" spans="1:14" x14ac:dyDescent="0.2">
      <c r="A208">
        <v>225</v>
      </c>
      <c r="B208" t="s">
        <v>663</v>
      </c>
      <c r="C208" t="str">
        <f t="shared" si="9"/>
        <v>Arctic LTER Site number 225</v>
      </c>
      <c r="D208">
        <v>69.516666666666666</v>
      </c>
      <c r="E208">
        <v>-150.86666666666667</v>
      </c>
      <c r="F208">
        <v>60.975609756097562</v>
      </c>
      <c r="G208" t="s">
        <v>384</v>
      </c>
      <c r="H208" t="s">
        <v>664</v>
      </c>
      <c r="I208" t="s">
        <v>295</v>
      </c>
      <c r="J208" t="s">
        <v>1355</v>
      </c>
      <c r="K208" t="s">
        <v>295</v>
      </c>
      <c r="L208" t="s">
        <v>652</v>
      </c>
      <c r="M208" s="60" t="str">
        <f t="shared" si="8"/>
        <v>View on Google Map</v>
      </c>
    </row>
    <row r="209" spans="1:13" x14ac:dyDescent="0.2">
      <c r="A209">
        <v>226</v>
      </c>
      <c r="B209" t="s">
        <v>665</v>
      </c>
      <c r="C209" t="str">
        <f t="shared" si="9"/>
        <v>Arctic LTER Site number 226</v>
      </c>
      <c r="D209">
        <v>69.25</v>
      </c>
      <c r="E209">
        <v>-150.43333333333334</v>
      </c>
      <c r="F209">
        <v>182.92682926829269</v>
      </c>
      <c r="G209" t="s">
        <v>384</v>
      </c>
      <c r="H209" t="s">
        <v>666</v>
      </c>
      <c r="I209" t="s">
        <v>295</v>
      </c>
      <c r="J209" t="s">
        <v>1355</v>
      </c>
      <c r="K209" t="s">
        <v>295</v>
      </c>
      <c r="L209" t="s">
        <v>652</v>
      </c>
      <c r="M209" s="60" t="str">
        <f t="shared" si="8"/>
        <v>View on Google Map</v>
      </c>
    </row>
    <row r="210" spans="1:13" x14ac:dyDescent="0.2">
      <c r="A210">
        <v>227</v>
      </c>
      <c r="B210" t="s">
        <v>667</v>
      </c>
      <c r="C210" t="str">
        <f t="shared" si="9"/>
        <v>Arctic LTER Site number 227</v>
      </c>
      <c r="D210">
        <v>69.25</v>
      </c>
      <c r="E210">
        <v>-150.43333333333334</v>
      </c>
      <c r="F210">
        <v>182.92682926829269</v>
      </c>
      <c r="G210" t="s">
        <v>384</v>
      </c>
      <c r="H210" t="s">
        <v>668</v>
      </c>
      <c r="I210" t="s">
        <v>295</v>
      </c>
      <c r="J210" t="s">
        <v>1355</v>
      </c>
      <c r="K210" t="s">
        <v>295</v>
      </c>
      <c r="L210" t="s">
        <v>652</v>
      </c>
      <c r="M210" s="60" t="str">
        <f t="shared" si="8"/>
        <v>View on Google Map</v>
      </c>
    </row>
    <row r="211" spans="1:13" x14ac:dyDescent="0.2">
      <c r="A211">
        <v>228</v>
      </c>
      <c r="B211" t="s">
        <v>669</v>
      </c>
      <c r="C211" t="str">
        <f t="shared" si="9"/>
        <v>Arctic LTER Site number 228</v>
      </c>
      <c r="D211">
        <v>69.25</v>
      </c>
      <c r="E211">
        <v>-151.16666666666666</v>
      </c>
      <c r="F211">
        <v>182.92682926829269</v>
      </c>
      <c r="G211" t="s">
        <v>384</v>
      </c>
      <c r="H211" t="s">
        <v>670</v>
      </c>
      <c r="I211" t="s">
        <v>295</v>
      </c>
      <c r="J211" t="s">
        <v>1355</v>
      </c>
      <c r="K211" t="s">
        <v>295</v>
      </c>
      <c r="L211" t="s">
        <v>652</v>
      </c>
      <c r="M211" s="60" t="str">
        <f t="shared" si="8"/>
        <v>View on Google Map</v>
      </c>
    </row>
    <row r="212" spans="1:13" x14ac:dyDescent="0.2">
      <c r="A212">
        <v>229</v>
      </c>
      <c r="B212" t="s">
        <v>671</v>
      </c>
      <c r="C212" t="str">
        <f t="shared" si="9"/>
        <v>Arctic LTER Site number 229</v>
      </c>
      <c r="D212">
        <v>69.233333333333334</v>
      </c>
      <c r="E212">
        <v>-151.63333333333333</v>
      </c>
      <c r="F212">
        <v>178.35365853658539</v>
      </c>
      <c r="G212" t="s">
        <v>384</v>
      </c>
      <c r="H212" t="s">
        <v>672</v>
      </c>
      <c r="I212" t="s">
        <v>295</v>
      </c>
      <c r="J212" t="s">
        <v>1355</v>
      </c>
      <c r="K212" t="s">
        <v>295</v>
      </c>
      <c r="L212" t="s">
        <v>652</v>
      </c>
      <c r="M212" s="60" t="str">
        <f t="shared" si="8"/>
        <v>View on Google Map</v>
      </c>
    </row>
    <row r="213" spans="1:13" x14ac:dyDescent="0.2">
      <c r="A213">
        <v>230</v>
      </c>
      <c r="B213" t="s">
        <v>673</v>
      </c>
      <c r="C213" t="str">
        <f t="shared" si="9"/>
        <v>Arctic LTER Site number 230</v>
      </c>
      <c r="D213">
        <v>68.900000000000006</v>
      </c>
      <c r="E213">
        <v>-151.28333333333333</v>
      </c>
      <c r="F213">
        <v>335.36585365853659</v>
      </c>
      <c r="G213" t="s">
        <v>384</v>
      </c>
      <c r="H213" t="s">
        <v>674</v>
      </c>
      <c r="I213" t="s">
        <v>295</v>
      </c>
      <c r="J213" t="s">
        <v>1355</v>
      </c>
      <c r="K213" t="s">
        <v>295</v>
      </c>
      <c r="L213" t="s">
        <v>652</v>
      </c>
      <c r="M213" s="60" t="str">
        <f t="shared" si="8"/>
        <v>View on Google Map</v>
      </c>
    </row>
    <row r="214" spans="1:13" x14ac:dyDescent="0.2">
      <c r="A214">
        <v>231</v>
      </c>
      <c r="B214" t="s">
        <v>675</v>
      </c>
      <c r="C214" t="str">
        <f t="shared" si="9"/>
        <v>Arctic LTER Site number 231</v>
      </c>
      <c r="D214">
        <v>68.8</v>
      </c>
      <c r="E214">
        <v>-150.80000000000001</v>
      </c>
      <c r="F214">
        <v>411.58536585365857</v>
      </c>
      <c r="G214" t="s">
        <v>384</v>
      </c>
      <c r="H214" t="s">
        <v>676</v>
      </c>
      <c r="I214" t="s">
        <v>295</v>
      </c>
      <c r="J214" t="s">
        <v>1355</v>
      </c>
      <c r="K214" t="s">
        <v>295</v>
      </c>
      <c r="L214" t="s">
        <v>652</v>
      </c>
      <c r="M214" s="60" t="str">
        <f t="shared" si="8"/>
        <v>View on Google Map</v>
      </c>
    </row>
    <row r="215" spans="1:13" x14ac:dyDescent="0.2">
      <c r="A215">
        <v>237</v>
      </c>
      <c r="B215" t="s">
        <v>687</v>
      </c>
      <c r="C215" t="str">
        <f t="shared" si="9"/>
        <v>Arctic LTER Site number 237</v>
      </c>
      <c r="D215">
        <v>68.783333333333331</v>
      </c>
      <c r="E215" t="s">
        <v>295</v>
      </c>
      <c r="F215">
        <v>681.40243902439033</v>
      </c>
      <c r="G215" t="s">
        <v>384</v>
      </c>
      <c r="H215" t="s">
        <v>688</v>
      </c>
      <c r="I215" t="s">
        <v>689</v>
      </c>
      <c r="J215" t="s">
        <v>1355</v>
      </c>
      <c r="K215" t="s">
        <v>295</v>
      </c>
      <c r="L215" t="s">
        <v>652</v>
      </c>
      <c r="M215" s="60" t="str">
        <f t="shared" si="8"/>
        <v>View on Google Map</v>
      </c>
    </row>
    <row r="216" spans="1:13" x14ac:dyDescent="0.2">
      <c r="A216">
        <v>238</v>
      </c>
      <c r="B216" t="s">
        <v>690</v>
      </c>
      <c r="C216" t="str">
        <f t="shared" si="9"/>
        <v>Arctic LTER Site number 238</v>
      </c>
      <c r="D216">
        <v>68.783333333333331</v>
      </c>
      <c r="E216" t="s">
        <v>295</v>
      </c>
      <c r="F216">
        <v>681.40243902439033</v>
      </c>
      <c r="G216" t="s">
        <v>384</v>
      </c>
      <c r="H216" t="s">
        <v>691</v>
      </c>
      <c r="I216" t="s">
        <v>689</v>
      </c>
      <c r="J216" t="s">
        <v>1355</v>
      </c>
      <c r="K216" t="s">
        <v>295</v>
      </c>
      <c r="L216" t="s">
        <v>652</v>
      </c>
      <c r="M216" s="60" t="str">
        <f t="shared" si="8"/>
        <v>View on Google Map</v>
      </c>
    </row>
    <row r="217" spans="1:13" x14ac:dyDescent="0.2">
      <c r="A217">
        <v>10</v>
      </c>
      <c r="B217" t="s">
        <v>316</v>
      </c>
      <c r="C217" t="s">
        <v>1375</v>
      </c>
      <c r="D217">
        <v>68.644702925000004</v>
      </c>
      <c r="E217">
        <v>-149.41200613611099</v>
      </c>
      <c r="F217">
        <v>751.33799999999997</v>
      </c>
      <c r="G217" t="s">
        <v>296</v>
      </c>
      <c r="H217" t="s">
        <v>295</v>
      </c>
      <c r="I217" t="s">
        <v>295</v>
      </c>
      <c r="J217" t="s">
        <v>1355</v>
      </c>
      <c r="K217" t="s">
        <v>295</v>
      </c>
      <c r="L217" t="s">
        <v>295</v>
      </c>
      <c r="M217" s="60" t="str">
        <f t="shared" si="8"/>
        <v>View on Google Map</v>
      </c>
    </row>
    <row r="218" spans="1:13" x14ac:dyDescent="0.2">
      <c r="A218">
        <v>486</v>
      </c>
      <c r="B218" t="s">
        <v>1068</v>
      </c>
      <c r="C218" t="str">
        <f>"Arctic LTER Site number " &amp; A218</f>
        <v>Arctic LTER Site number 486</v>
      </c>
      <c r="D218">
        <v>68.958333332999999</v>
      </c>
      <c r="E218">
        <v>-150.302016667</v>
      </c>
      <c r="F218">
        <v>382</v>
      </c>
      <c r="G218" t="s">
        <v>384</v>
      </c>
      <c r="H218" t="s">
        <v>295</v>
      </c>
      <c r="I218" t="s">
        <v>295</v>
      </c>
      <c r="J218" t="s">
        <v>357</v>
      </c>
      <c r="K218" t="s">
        <v>295</v>
      </c>
      <c r="L218" t="s">
        <v>358</v>
      </c>
      <c r="M218" s="60" t="str">
        <f t="shared" si="8"/>
        <v>View on Google Map</v>
      </c>
    </row>
    <row r="219" spans="1:13" x14ac:dyDescent="0.2">
      <c r="A219">
        <v>388</v>
      </c>
      <c r="B219" t="s">
        <v>932</v>
      </c>
      <c r="C219" t="str">
        <f>"Arctic LTER Site number " &amp; A219</f>
        <v>Arctic LTER Site number 388</v>
      </c>
      <c r="D219">
        <v>68.556340000000006</v>
      </c>
      <c r="E219">
        <v>-149.56628000000001</v>
      </c>
      <c r="F219">
        <v>801</v>
      </c>
      <c r="G219" t="s">
        <v>384</v>
      </c>
      <c r="H219" t="s">
        <v>295</v>
      </c>
      <c r="I219" t="s">
        <v>295</v>
      </c>
      <c r="J219" t="s">
        <v>1355</v>
      </c>
      <c r="K219" t="s">
        <v>295</v>
      </c>
      <c r="L219" t="s">
        <v>414</v>
      </c>
      <c r="M219" s="60" t="str">
        <f t="shared" si="8"/>
        <v>View on Google Map</v>
      </c>
    </row>
    <row r="220" spans="1:13" x14ac:dyDescent="0.2">
      <c r="A220">
        <v>450</v>
      </c>
      <c r="B220" t="s">
        <v>1024</v>
      </c>
      <c r="C220" t="str">
        <f>"Arctic LTER Site number " &amp; A220</f>
        <v>Arctic LTER Site number 450</v>
      </c>
      <c r="D220">
        <v>68.553610000000006</v>
      </c>
      <c r="E220">
        <v>-149.53397000000001</v>
      </c>
      <c r="F220">
        <v>820</v>
      </c>
      <c r="G220" t="s">
        <v>384</v>
      </c>
      <c r="H220" t="s">
        <v>1025</v>
      </c>
      <c r="I220" t="s">
        <v>295</v>
      </c>
      <c r="J220" t="s">
        <v>1026</v>
      </c>
      <c r="K220" t="s">
        <v>295</v>
      </c>
      <c r="L220" t="s">
        <v>295</v>
      </c>
      <c r="M220" s="60" t="str">
        <f t="shared" si="8"/>
        <v>View on Google Map</v>
      </c>
    </row>
    <row r="221" spans="1:13" x14ac:dyDescent="0.2">
      <c r="A221">
        <v>451</v>
      </c>
      <c r="B221" t="s">
        <v>1027</v>
      </c>
      <c r="C221" t="str">
        <f>"Arctic LTER Site number " &amp; A221</f>
        <v>Arctic LTER Site number 451</v>
      </c>
      <c r="D221">
        <v>68.545929999999998</v>
      </c>
      <c r="E221">
        <v>-149.54213999999999</v>
      </c>
      <c r="F221">
        <v>852</v>
      </c>
      <c r="G221" t="s">
        <v>384</v>
      </c>
      <c r="H221" t="s">
        <v>1028</v>
      </c>
      <c r="I221" t="s">
        <v>295</v>
      </c>
      <c r="J221" t="s">
        <v>1026</v>
      </c>
      <c r="K221" t="s">
        <v>295</v>
      </c>
      <c r="L221" t="s">
        <v>295</v>
      </c>
      <c r="M221" s="60" t="str">
        <f t="shared" si="8"/>
        <v>View on Google Map</v>
      </c>
    </row>
    <row r="222" spans="1:13" x14ac:dyDescent="0.2">
      <c r="A222">
        <v>531</v>
      </c>
      <c r="B222" t="s">
        <v>1134</v>
      </c>
      <c r="C222" t="s">
        <v>1132</v>
      </c>
      <c r="D222">
        <v>68.556769000000003</v>
      </c>
      <c r="E222">
        <v>-149.555385</v>
      </c>
      <c r="F222">
        <v>805</v>
      </c>
      <c r="G222" t="s">
        <v>296</v>
      </c>
      <c r="H222" t="s">
        <v>295</v>
      </c>
      <c r="I222" t="s">
        <v>295</v>
      </c>
      <c r="J222" t="s">
        <v>1026</v>
      </c>
      <c r="K222" t="s">
        <v>295</v>
      </c>
      <c r="L222" t="s">
        <v>1080</v>
      </c>
      <c r="M222" s="60" t="str">
        <f t="shared" si="8"/>
        <v>View on Google Map</v>
      </c>
    </row>
    <row r="223" spans="1:13" x14ac:dyDescent="0.2">
      <c r="A223">
        <v>532</v>
      </c>
      <c r="B223" t="s">
        <v>1135</v>
      </c>
      <c r="C223" t="s">
        <v>1132</v>
      </c>
      <c r="D223">
        <v>68.556635999999997</v>
      </c>
      <c r="E223">
        <v>-149.574457</v>
      </c>
      <c r="F223">
        <v>803</v>
      </c>
      <c r="G223" t="s">
        <v>296</v>
      </c>
      <c r="H223" t="s">
        <v>295</v>
      </c>
      <c r="I223" t="s">
        <v>295</v>
      </c>
      <c r="J223" t="s">
        <v>1026</v>
      </c>
      <c r="K223" t="s">
        <v>295</v>
      </c>
      <c r="L223" t="s">
        <v>1080</v>
      </c>
      <c r="M223" s="60" t="str">
        <f t="shared" si="8"/>
        <v>View on Google Map</v>
      </c>
    </row>
    <row r="224" spans="1:13" x14ac:dyDescent="0.2">
      <c r="A224">
        <v>120</v>
      </c>
      <c r="B224" t="s">
        <v>439</v>
      </c>
      <c r="C224" t="str">
        <f>"Arctic LTER Site number " &amp; A224</f>
        <v>Arctic LTER Site number 120</v>
      </c>
      <c r="D224">
        <v>68.610781000000003</v>
      </c>
      <c r="E224">
        <v>-149.600742</v>
      </c>
      <c r="F224">
        <v>736</v>
      </c>
      <c r="G224" t="s">
        <v>384</v>
      </c>
      <c r="H224" t="s">
        <v>440</v>
      </c>
      <c r="I224" t="s">
        <v>295</v>
      </c>
      <c r="J224" t="s">
        <v>1355</v>
      </c>
      <c r="K224">
        <v>313</v>
      </c>
      <c r="L224" t="s">
        <v>414</v>
      </c>
      <c r="M224" s="60" t="str">
        <f t="shared" si="8"/>
        <v>View on Google Map</v>
      </c>
    </row>
    <row r="225" spans="1:13" x14ac:dyDescent="0.2">
      <c r="A225">
        <v>191</v>
      </c>
      <c r="B225" t="s">
        <v>592</v>
      </c>
      <c r="C225" s="11" t="s">
        <v>1585</v>
      </c>
      <c r="D225">
        <v>68.610349999999997</v>
      </c>
      <c r="E225">
        <v>-149.59976599999999</v>
      </c>
      <c r="F225">
        <v>736</v>
      </c>
      <c r="G225" t="s">
        <v>296</v>
      </c>
      <c r="H225" t="s">
        <v>593</v>
      </c>
      <c r="I225" t="s">
        <v>594</v>
      </c>
      <c r="J225" t="s">
        <v>1355</v>
      </c>
      <c r="K225" t="s">
        <v>295</v>
      </c>
      <c r="L225" t="s">
        <v>324</v>
      </c>
      <c r="M225" s="60" t="str">
        <f t="shared" si="8"/>
        <v>View on Google Map</v>
      </c>
    </row>
    <row r="226" spans="1:13" x14ac:dyDescent="0.2">
      <c r="A226">
        <v>243</v>
      </c>
      <c r="B226" t="s">
        <v>699</v>
      </c>
      <c r="C226" t="str">
        <f t="shared" ref="C226:C243" si="10">"Arctic LTER Site number " &amp; A226</f>
        <v>Arctic LTER Site number 243</v>
      </c>
      <c r="D226">
        <v>68.611682999999999</v>
      </c>
      <c r="E226">
        <v>-149.599254</v>
      </c>
      <c r="F226">
        <v>736</v>
      </c>
      <c r="G226" t="s">
        <v>296</v>
      </c>
      <c r="H226" t="s">
        <v>700</v>
      </c>
      <c r="I226" t="s">
        <v>701</v>
      </c>
      <c r="J226" t="s">
        <v>1355</v>
      </c>
      <c r="K226" t="s">
        <v>295</v>
      </c>
      <c r="L226" t="s">
        <v>324</v>
      </c>
      <c r="M226" s="60" t="str">
        <f t="shared" si="8"/>
        <v>View on Google Map</v>
      </c>
    </row>
    <row r="227" spans="1:13" x14ac:dyDescent="0.2">
      <c r="A227">
        <v>111</v>
      </c>
      <c r="B227" t="s">
        <v>411</v>
      </c>
      <c r="C227" t="str">
        <f t="shared" si="10"/>
        <v>Arctic LTER Site number 111</v>
      </c>
      <c r="D227">
        <v>68.568713078900004</v>
      </c>
      <c r="E227">
        <v>-149.58807625</v>
      </c>
      <c r="F227">
        <v>785</v>
      </c>
      <c r="G227" t="s">
        <v>384</v>
      </c>
      <c r="H227" t="s">
        <v>412</v>
      </c>
      <c r="I227" t="s">
        <v>413</v>
      </c>
      <c r="J227" t="s">
        <v>1355</v>
      </c>
      <c r="K227" t="s">
        <v>295</v>
      </c>
      <c r="L227" t="s">
        <v>414</v>
      </c>
      <c r="M227" s="60" t="str">
        <f t="shared" si="8"/>
        <v>View on Google Map</v>
      </c>
    </row>
    <row r="228" spans="1:13" x14ac:dyDescent="0.2">
      <c r="A228">
        <v>175</v>
      </c>
      <c r="B228" t="s">
        <v>550</v>
      </c>
      <c r="C228" t="str">
        <f t="shared" si="10"/>
        <v>Arctic LTER Site number 175</v>
      </c>
      <c r="D228">
        <v>68.573999999999998</v>
      </c>
      <c r="E228">
        <v>-149.58356599999999</v>
      </c>
      <c r="F228">
        <v>774</v>
      </c>
      <c r="G228" t="s">
        <v>296</v>
      </c>
      <c r="H228" t="s">
        <v>551</v>
      </c>
      <c r="I228" t="s">
        <v>552</v>
      </c>
      <c r="J228" t="s">
        <v>1355</v>
      </c>
      <c r="K228" t="s">
        <v>295</v>
      </c>
      <c r="L228" t="s">
        <v>324</v>
      </c>
      <c r="M228" s="60" t="str">
        <f t="shared" si="8"/>
        <v>View on Google Map</v>
      </c>
    </row>
    <row r="229" spans="1:13" x14ac:dyDescent="0.2">
      <c r="A229">
        <v>174</v>
      </c>
      <c r="B229" t="s">
        <v>547</v>
      </c>
      <c r="C229" t="str">
        <f t="shared" si="10"/>
        <v>Arctic LTER Site number 174</v>
      </c>
      <c r="D229">
        <v>68.572295999999994</v>
      </c>
      <c r="E229">
        <v>-149.58101400000001</v>
      </c>
      <c r="F229">
        <v>785</v>
      </c>
      <c r="G229" t="s">
        <v>296</v>
      </c>
      <c r="H229" t="s">
        <v>548</v>
      </c>
      <c r="I229" t="s">
        <v>549</v>
      </c>
      <c r="J229" t="s">
        <v>1355</v>
      </c>
      <c r="K229" t="s">
        <v>295</v>
      </c>
      <c r="L229" t="s">
        <v>324</v>
      </c>
      <c r="M229" s="60" t="str">
        <f t="shared" si="8"/>
        <v>View on Google Map</v>
      </c>
    </row>
    <row r="230" spans="1:13" x14ac:dyDescent="0.2">
      <c r="A230">
        <v>112</v>
      </c>
      <c r="B230" t="s">
        <v>415</v>
      </c>
      <c r="C230" t="str">
        <f t="shared" si="10"/>
        <v>Arctic LTER Site number 112</v>
      </c>
      <c r="D230">
        <v>68.571319563299994</v>
      </c>
      <c r="E230">
        <v>-149.56588161799999</v>
      </c>
      <c r="F230">
        <v>785</v>
      </c>
      <c r="G230" t="s">
        <v>384</v>
      </c>
      <c r="H230" t="s">
        <v>416</v>
      </c>
      <c r="I230" t="s">
        <v>417</v>
      </c>
      <c r="J230" t="s">
        <v>1355</v>
      </c>
      <c r="K230" t="s">
        <v>295</v>
      </c>
      <c r="L230" t="s">
        <v>414</v>
      </c>
      <c r="M230" s="60" t="str">
        <f t="shared" si="8"/>
        <v>View on Google Map</v>
      </c>
    </row>
    <row r="231" spans="1:13" x14ac:dyDescent="0.2">
      <c r="A231">
        <v>176</v>
      </c>
      <c r="B231" t="s">
        <v>553</v>
      </c>
      <c r="C231" t="str">
        <f t="shared" si="10"/>
        <v>Arctic LTER Site number 176</v>
      </c>
      <c r="D231">
        <v>68.574783330000002</v>
      </c>
      <c r="E231">
        <v>-149.58205000000001</v>
      </c>
      <c r="F231">
        <v>774</v>
      </c>
      <c r="G231" t="s">
        <v>296</v>
      </c>
      <c r="H231" t="s">
        <v>554</v>
      </c>
      <c r="I231" t="s">
        <v>555</v>
      </c>
      <c r="J231" t="s">
        <v>1355</v>
      </c>
      <c r="K231" t="s">
        <v>295</v>
      </c>
      <c r="L231" t="s">
        <v>324</v>
      </c>
      <c r="M231" s="60" t="str">
        <f t="shared" si="8"/>
        <v>View on Google Map</v>
      </c>
    </row>
    <row r="232" spans="1:13" x14ac:dyDescent="0.2">
      <c r="A232">
        <v>173</v>
      </c>
      <c r="B232" t="s">
        <v>544</v>
      </c>
      <c r="C232" t="str">
        <f t="shared" si="10"/>
        <v>Arctic LTER Site number 173</v>
      </c>
      <c r="D232">
        <v>68.572546000000003</v>
      </c>
      <c r="E232">
        <v>-149.570268</v>
      </c>
      <c r="F232">
        <v>785</v>
      </c>
      <c r="G232" t="s">
        <v>296</v>
      </c>
      <c r="H232" t="s">
        <v>545</v>
      </c>
      <c r="I232" t="s">
        <v>546</v>
      </c>
      <c r="J232" t="s">
        <v>1355</v>
      </c>
      <c r="K232" t="s">
        <v>295</v>
      </c>
      <c r="L232" t="s">
        <v>324</v>
      </c>
      <c r="M232" s="60" t="str">
        <f t="shared" si="8"/>
        <v>View on Google Map</v>
      </c>
    </row>
    <row r="233" spans="1:13" x14ac:dyDescent="0.2">
      <c r="A233">
        <v>113</v>
      </c>
      <c r="B233" t="s">
        <v>418</v>
      </c>
      <c r="C233" t="str">
        <f t="shared" si="10"/>
        <v>Arctic LTER Site number 113</v>
      </c>
      <c r="D233">
        <v>68.575536630100004</v>
      </c>
      <c r="E233">
        <v>-149.583644456</v>
      </c>
      <c r="F233">
        <v>774</v>
      </c>
      <c r="G233" t="s">
        <v>384</v>
      </c>
      <c r="H233" t="s">
        <v>419</v>
      </c>
      <c r="I233" t="s">
        <v>420</v>
      </c>
      <c r="J233" t="s">
        <v>1355</v>
      </c>
      <c r="K233" t="s">
        <v>295</v>
      </c>
      <c r="L233" t="s">
        <v>414</v>
      </c>
      <c r="M233" s="60" t="str">
        <f t="shared" si="8"/>
        <v>View on Google Map</v>
      </c>
    </row>
    <row r="234" spans="1:13" x14ac:dyDescent="0.2">
      <c r="A234">
        <v>177</v>
      </c>
      <c r="B234" t="s">
        <v>556</v>
      </c>
      <c r="C234" t="str">
        <f t="shared" si="10"/>
        <v>Arctic LTER Site number 177</v>
      </c>
      <c r="D234">
        <v>68.577539999999999</v>
      </c>
      <c r="E234">
        <v>-149.58200299999999</v>
      </c>
      <c r="F234">
        <v>774</v>
      </c>
      <c r="G234" t="s">
        <v>296</v>
      </c>
      <c r="H234" t="s">
        <v>557</v>
      </c>
      <c r="I234" t="s">
        <v>558</v>
      </c>
      <c r="J234" t="s">
        <v>1355</v>
      </c>
      <c r="K234" t="s">
        <v>295</v>
      </c>
      <c r="L234" t="s">
        <v>324</v>
      </c>
      <c r="M234" s="60" t="str">
        <f t="shared" si="8"/>
        <v>View on Google Map</v>
      </c>
    </row>
    <row r="235" spans="1:13" x14ac:dyDescent="0.2">
      <c r="A235">
        <v>114</v>
      </c>
      <c r="B235" t="s">
        <v>421</v>
      </c>
      <c r="C235" t="str">
        <f t="shared" si="10"/>
        <v>Arctic LTER Site number 114</v>
      </c>
      <c r="D235">
        <v>68.579567150000003</v>
      </c>
      <c r="E235">
        <v>-149.58405938000001</v>
      </c>
      <c r="F235">
        <v>770</v>
      </c>
      <c r="G235" t="s">
        <v>384</v>
      </c>
      <c r="H235" t="s">
        <v>422</v>
      </c>
      <c r="I235" t="s">
        <v>423</v>
      </c>
      <c r="J235" t="s">
        <v>1355</v>
      </c>
      <c r="K235" t="s">
        <v>295</v>
      </c>
      <c r="L235" t="s">
        <v>414</v>
      </c>
      <c r="M235" s="60" t="str">
        <f t="shared" si="8"/>
        <v>View on Google Map</v>
      </c>
    </row>
    <row r="236" spans="1:13" x14ac:dyDescent="0.2">
      <c r="A236">
        <v>179</v>
      </c>
      <c r="B236" t="s">
        <v>562</v>
      </c>
      <c r="C236" t="str">
        <f t="shared" si="10"/>
        <v>Arctic LTER Site number 179</v>
      </c>
      <c r="D236">
        <v>68.584233330000004</v>
      </c>
      <c r="E236">
        <v>-149.58359999999999</v>
      </c>
      <c r="F236">
        <v>770</v>
      </c>
      <c r="G236" t="s">
        <v>296</v>
      </c>
      <c r="H236" t="s">
        <v>563</v>
      </c>
      <c r="I236" t="s">
        <v>564</v>
      </c>
      <c r="J236" t="s">
        <v>1355</v>
      </c>
      <c r="K236" t="s">
        <v>295</v>
      </c>
      <c r="L236" t="s">
        <v>324</v>
      </c>
      <c r="M236" s="60" t="str">
        <f t="shared" si="8"/>
        <v>View on Google Map</v>
      </c>
    </row>
    <row r="237" spans="1:13" x14ac:dyDescent="0.2">
      <c r="A237">
        <v>178</v>
      </c>
      <c r="B237" t="s">
        <v>559</v>
      </c>
      <c r="C237" t="str">
        <f t="shared" si="10"/>
        <v>Arctic LTER Site number 178</v>
      </c>
      <c r="D237">
        <v>68.581429999999997</v>
      </c>
      <c r="E237">
        <v>-149.58609999999999</v>
      </c>
      <c r="F237">
        <v>770</v>
      </c>
      <c r="G237" t="s">
        <v>296</v>
      </c>
      <c r="H237" t="s">
        <v>560</v>
      </c>
      <c r="I237" t="s">
        <v>561</v>
      </c>
      <c r="J237" t="s">
        <v>1355</v>
      </c>
      <c r="K237" t="s">
        <v>295</v>
      </c>
      <c r="L237" t="s">
        <v>324</v>
      </c>
      <c r="M237" s="60" t="str">
        <f t="shared" si="8"/>
        <v>View on Google Map</v>
      </c>
    </row>
    <row r="238" spans="1:13" x14ac:dyDescent="0.2">
      <c r="A238">
        <v>115</v>
      </c>
      <c r="B238" t="s">
        <v>424</v>
      </c>
      <c r="C238" t="str">
        <f t="shared" si="10"/>
        <v>Arctic LTER Site number 115</v>
      </c>
      <c r="D238">
        <v>68.587387439099999</v>
      </c>
      <c r="E238">
        <v>-149.589625877</v>
      </c>
      <c r="F238">
        <v>767</v>
      </c>
      <c r="G238" t="s">
        <v>384</v>
      </c>
      <c r="H238" t="s">
        <v>425</v>
      </c>
      <c r="I238" t="s">
        <v>426</v>
      </c>
      <c r="J238" t="s">
        <v>1355</v>
      </c>
      <c r="K238" t="s">
        <v>295</v>
      </c>
      <c r="L238" t="s">
        <v>414</v>
      </c>
      <c r="M238" s="60" t="str">
        <f t="shared" si="8"/>
        <v>View on Google Map</v>
      </c>
    </row>
    <row r="239" spans="1:13" x14ac:dyDescent="0.2">
      <c r="A239">
        <v>181</v>
      </c>
      <c r="B239" t="s">
        <v>568</v>
      </c>
      <c r="C239" t="str">
        <f t="shared" si="10"/>
        <v>Arctic LTER Site number 181</v>
      </c>
      <c r="D239">
        <v>68.594916670000003</v>
      </c>
      <c r="E239">
        <v>-149.58631600000001</v>
      </c>
      <c r="F239">
        <v>754</v>
      </c>
      <c r="G239" t="s">
        <v>296</v>
      </c>
      <c r="H239" t="s">
        <v>569</v>
      </c>
      <c r="I239" t="s">
        <v>570</v>
      </c>
      <c r="J239" t="s">
        <v>1355</v>
      </c>
      <c r="K239" t="s">
        <v>295</v>
      </c>
      <c r="L239" t="s">
        <v>324</v>
      </c>
      <c r="M239" s="60" t="str">
        <f t="shared" si="8"/>
        <v>View on Google Map</v>
      </c>
    </row>
    <row r="240" spans="1:13" x14ac:dyDescent="0.2">
      <c r="A240">
        <v>180</v>
      </c>
      <c r="B240" t="s">
        <v>565</v>
      </c>
      <c r="C240" t="str">
        <f t="shared" si="10"/>
        <v>Arctic LTER Site number 180</v>
      </c>
      <c r="D240">
        <v>68.589087000000006</v>
      </c>
      <c r="E240">
        <v>-149.58921900000001</v>
      </c>
      <c r="F240">
        <v>767</v>
      </c>
      <c r="G240" t="s">
        <v>296</v>
      </c>
      <c r="H240" t="s">
        <v>566</v>
      </c>
      <c r="I240" t="s">
        <v>567</v>
      </c>
      <c r="J240" t="s">
        <v>1355</v>
      </c>
      <c r="K240" t="s">
        <v>295</v>
      </c>
      <c r="L240" t="s">
        <v>324</v>
      </c>
      <c r="M240" s="60" t="str">
        <f t="shared" si="8"/>
        <v>View on Google Map</v>
      </c>
    </row>
    <row r="241" spans="1:13" x14ac:dyDescent="0.2">
      <c r="A241">
        <v>116</v>
      </c>
      <c r="B241" t="s">
        <v>427</v>
      </c>
      <c r="C241" t="str">
        <f t="shared" si="10"/>
        <v>Arctic LTER Site number 116</v>
      </c>
      <c r="D241">
        <v>68.596592403900004</v>
      </c>
      <c r="E241">
        <v>-149.59264335</v>
      </c>
      <c r="F241">
        <v>754</v>
      </c>
      <c r="G241" t="s">
        <v>384</v>
      </c>
      <c r="H241" t="s">
        <v>428</v>
      </c>
      <c r="I241" t="s">
        <v>429</v>
      </c>
      <c r="J241" t="s">
        <v>1355</v>
      </c>
      <c r="K241" t="s">
        <v>295</v>
      </c>
      <c r="L241" t="s">
        <v>414</v>
      </c>
      <c r="M241" s="60" t="str">
        <f t="shared" si="8"/>
        <v>View on Google Map</v>
      </c>
    </row>
    <row r="242" spans="1:13" x14ac:dyDescent="0.2">
      <c r="A242">
        <v>431</v>
      </c>
      <c r="B242" t="s">
        <v>982</v>
      </c>
      <c r="C242" t="str">
        <f t="shared" si="10"/>
        <v>Arctic LTER Site number 431</v>
      </c>
      <c r="D242">
        <v>68.582061999999993</v>
      </c>
      <c r="E242">
        <v>-149.62293199999999</v>
      </c>
      <c r="F242">
        <v>806</v>
      </c>
      <c r="G242" t="s">
        <v>384</v>
      </c>
      <c r="H242" t="s">
        <v>983</v>
      </c>
      <c r="I242" t="s">
        <v>984</v>
      </c>
      <c r="J242" t="s">
        <v>1355</v>
      </c>
      <c r="K242" t="s">
        <v>295</v>
      </c>
      <c r="L242" t="s">
        <v>414</v>
      </c>
      <c r="M242" s="60" t="str">
        <f t="shared" si="8"/>
        <v>View on Google Map</v>
      </c>
    </row>
    <row r="243" spans="1:13" x14ac:dyDescent="0.2">
      <c r="A243">
        <v>444</v>
      </c>
      <c r="B243" t="s">
        <v>1010</v>
      </c>
      <c r="C243" t="str">
        <f t="shared" si="10"/>
        <v>Arctic LTER Site number 444</v>
      </c>
      <c r="D243">
        <v>68.578643</v>
      </c>
      <c r="E243">
        <v>-149.62110200000001</v>
      </c>
      <c r="F243">
        <v>808</v>
      </c>
      <c r="G243" t="s">
        <v>296</v>
      </c>
      <c r="H243" t="s">
        <v>1011</v>
      </c>
      <c r="I243" t="s">
        <v>1012</v>
      </c>
      <c r="J243" t="s">
        <v>1355</v>
      </c>
      <c r="K243" t="s">
        <v>295</v>
      </c>
      <c r="L243" t="s">
        <v>324</v>
      </c>
      <c r="M243" s="60" t="str">
        <f t="shared" si="8"/>
        <v>View on Google Map</v>
      </c>
    </row>
    <row r="244" spans="1:13" x14ac:dyDescent="0.2">
      <c r="A244">
        <v>535</v>
      </c>
      <c r="B244" t="s">
        <v>1140</v>
      </c>
      <c r="C244" t="s">
        <v>1137</v>
      </c>
      <c r="D244">
        <v>68.585839000000007</v>
      </c>
      <c r="E244">
        <v>-149.62222299999999</v>
      </c>
      <c r="F244">
        <v>805</v>
      </c>
      <c r="G244" t="s">
        <v>296</v>
      </c>
      <c r="H244" t="s">
        <v>295</v>
      </c>
      <c r="I244" t="s">
        <v>295</v>
      </c>
      <c r="J244" t="s">
        <v>1026</v>
      </c>
      <c r="K244" t="s">
        <v>295</v>
      </c>
      <c r="L244" t="s">
        <v>1138</v>
      </c>
      <c r="M244" s="60" t="str">
        <f t="shared" si="8"/>
        <v>View on Google Map</v>
      </c>
    </row>
    <row r="245" spans="1:13" x14ac:dyDescent="0.2">
      <c r="A245">
        <v>536</v>
      </c>
      <c r="B245" t="s">
        <v>1141</v>
      </c>
      <c r="C245" t="s">
        <v>1137</v>
      </c>
      <c r="D245">
        <v>68.591329999999999</v>
      </c>
      <c r="E245">
        <v>-149.61154199999999</v>
      </c>
      <c r="F245">
        <v>775</v>
      </c>
      <c r="G245" t="s">
        <v>296</v>
      </c>
      <c r="H245" t="s">
        <v>295</v>
      </c>
      <c r="I245" t="s">
        <v>295</v>
      </c>
      <c r="J245" t="s">
        <v>1026</v>
      </c>
      <c r="K245" t="s">
        <v>295</v>
      </c>
      <c r="L245" t="s">
        <v>1138</v>
      </c>
      <c r="M245" s="60" t="str">
        <f t="shared" si="8"/>
        <v>View on Google Map</v>
      </c>
    </row>
    <row r="246" spans="1:13" x14ac:dyDescent="0.2">
      <c r="A246">
        <v>445</v>
      </c>
      <c r="B246" t="s">
        <v>1013</v>
      </c>
      <c r="C246" t="str">
        <f t="shared" ref="C246:C253" si="11">"Arctic LTER Site number " &amp; A246</f>
        <v>Arctic LTER Site number 445</v>
      </c>
      <c r="D246">
        <v>68.583569999999995</v>
      </c>
      <c r="E246">
        <v>-149.62384</v>
      </c>
      <c r="F246">
        <v>808</v>
      </c>
      <c r="G246" t="s">
        <v>296</v>
      </c>
      <c r="H246" t="s">
        <v>1014</v>
      </c>
      <c r="I246" t="s">
        <v>1015</v>
      </c>
      <c r="J246" t="s">
        <v>1355</v>
      </c>
      <c r="K246" t="s">
        <v>295</v>
      </c>
      <c r="L246" t="s">
        <v>324</v>
      </c>
      <c r="M246" s="60" t="str">
        <f t="shared" si="8"/>
        <v>View on Google Map</v>
      </c>
    </row>
    <row r="247" spans="1:13" x14ac:dyDescent="0.2">
      <c r="A247">
        <v>182</v>
      </c>
      <c r="B247" t="s">
        <v>571</v>
      </c>
      <c r="C247" t="str">
        <f t="shared" si="11"/>
        <v>Arctic LTER Site number 182</v>
      </c>
      <c r="D247">
        <v>68.596883329999997</v>
      </c>
      <c r="E247">
        <v>-149.60124999999999</v>
      </c>
      <c r="F247">
        <v>754</v>
      </c>
      <c r="G247" t="s">
        <v>296</v>
      </c>
      <c r="H247" t="s">
        <v>572</v>
      </c>
      <c r="I247" t="s">
        <v>573</v>
      </c>
      <c r="J247" t="s">
        <v>1355</v>
      </c>
      <c r="K247" t="s">
        <v>295</v>
      </c>
      <c r="L247" t="s">
        <v>324</v>
      </c>
      <c r="M247" s="60" t="str">
        <f t="shared" si="8"/>
        <v>View on Google Map</v>
      </c>
    </row>
    <row r="248" spans="1:13" x14ac:dyDescent="0.2">
      <c r="A248">
        <v>183</v>
      </c>
      <c r="B248" t="s">
        <v>574</v>
      </c>
      <c r="C248" t="str">
        <f t="shared" si="11"/>
        <v>Arctic LTER Site number 183</v>
      </c>
      <c r="D248">
        <v>68.598684000000006</v>
      </c>
      <c r="E248">
        <v>-149.599853</v>
      </c>
      <c r="F248">
        <v>754</v>
      </c>
      <c r="G248" t="s">
        <v>296</v>
      </c>
      <c r="H248" t="s">
        <v>575</v>
      </c>
      <c r="I248" t="s">
        <v>576</v>
      </c>
      <c r="J248" t="s">
        <v>1355</v>
      </c>
      <c r="K248" t="s">
        <v>295</v>
      </c>
      <c r="L248" t="s">
        <v>324</v>
      </c>
      <c r="M248" s="60" t="str">
        <f t="shared" si="8"/>
        <v>View on Google Map</v>
      </c>
    </row>
    <row r="249" spans="1:13" x14ac:dyDescent="0.2">
      <c r="A249">
        <v>117</v>
      </c>
      <c r="B249" t="s">
        <v>430</v>
      </c>
      <c r="C249" t="str">
        <f t="shared" si="11"/>
        <v>Arctic LTER Site number 117</v>
      </c>
      <c r="D249">
        <v>68.600874798199996</v>
      </c>
      <c r="E249">
        <v>-149.596582063</v>
      </c>
      <c r="F249">
        <v>742</v>
      </c>
      <c r="G249" t="s">
        <v>384</v>
      </c>
      <c r="H249" t="s">
        <v>431</v>
      </c>
      <c r="I249" t="s">
        <v>432</v>
      </c>
      <c r="J249" t="s">
        <v>1355</v>
      </c>
      <c r="K249" t="s">
        <v>295</v>
      </c>
      <c r="L249" t="s">
        <v>414</v>
      </c>
      <c r="M249" s="60" t="str">
        <f t="shared" si="8"/>
        <v>View on Google Map</v>
      </c>
    </row>
    <row r="250" spans="1:13" x14ac:dyDescent="0.2">
      <c r="A250">
        <v>187</v>
      </c>
      <c r="B250" t="s">
        <v>583</v>
      </c>
      <c r="C250" t="str">
        <f t="shared" si="11"/>
        <v>Arctic LTER Site number 187</v>
      </c>
      <c r="D250">
        <v>68.618183329999994</v>
      </c>
      <c r="E250">
        <v>-149.596766</v>
      </c>
      <c r="F250">
        <v>728</v>
      </c>
      <c r="G250" t="s">
        <v>296</v>
      </c>
      <c r="H250" t="s">
        <v>584</v>
      </c>
      <c r="I250" t="s">
        <v>585</v>
      </c>
      <c r="J250" t="s">
        <v>1355</v>
      </c>
      <c r="K250" t="s">
        <v>295</v>
      </c>
      <c r="L250" t="s">
        <v>324</v>
      </c>
      <c r="M250" s="60" t="str">
        <f t="shared" si="8"/>
        <v>View on Google Map</v>
      </c>
    </row>
    <row r="251" spans="1:13" x14ac:dyDescent="0.2">
      <c r="A251">
        <v>184</v>
      </c>
      <c r="B251" t="s">
        <v>577</v>
      </c>
      <c r="C251" t="str">
        <f t="shared" si="11"/>
        <v>Arctic LTER Site number 184</v>
      </c>
      <c r="D251">
        <v>68.601830000000007</v>
      </c>
      <c r="E251">
        <v>-149.59671299999999</v>
      </c>
      <c r="F251">
        <v>742</v>
      </c>
      <c r="G251" t="s">
        <v>296</v>
      </c>
      <c r="H251" t="s">
        <v>578</v>
      </c>
      <c r="I251" t="s">
        <v>579</v>
      </c>
      <c r="J251" t="s">
        <v>1355</v>
      </c>
      <c r="K251" t="s">
        <v>295</v>
      </c>
      <c r="L251" t="s">
        <v>324</v>
      </c>
      <c r="M251" s="60" t="str">
        <f t="shared" si="8"/>
        <v>View on Google Map</v>
      </c>
    </row>
    <row r="252" spans="1:13" x14ac:dyDescent="0.2">
      <c r="A252">
        <v>118</v>
      </c>
      <c r="B252" t="s">
        <v>433</v>
      </c>
      <c r="C252" t="str">
        <f t="shared" si="11"/>
        <v>Arctic LTER Site number 118</v>
      </c>
      <c r="D252">
        <v>68.6101575207</v>
      </c>
      <c r="E252">
        <v>-149.582211513</v>
      </c>
      <c r="F252">
        <v>744</v>
      </c>
      <c r="G252" t="s">
        <v>384</v>
      </c>
      <c r="H252" t="s">
        <v>434</v>
      </c>
      <c r="I252" t="s">
        <v>435</v>
      </c>
      <c r="J252" t="s">
        <v>1355</v>
      </c>
      <c r="K252" t="s">
        <v>295</v>
      </c>
      <c r="L252" t="s">
        <v>414</v>
      </c>
      <c r="M252" s="60" t="str">
        <f t="shared" si="8"/>
        <v>View on Google Map</v>
      </c>
    </row>
    <row r="253" spans="1:13" x14ac:dyDescent="0.2">
      <c r="A253">
        <v>172</v>
      </c>
      <c r="B253" t="s">
        <v>541</v>
      </c>
      <c r="C253" t="str">
        <f t="shared" si="11"/>
        <v>Arctic LTER Site number 172</v>
      </c>
      <c r="D253">
        <v>68.573666666666668</v>
      </c>
      <c r="E253">
        <v>-149.53716666666699</v>
      </c>
      <c r="F253">
        <v>808</v>
      </c>
      <c r="G253" t="s">
        <v>296</v>
      </c>
      <c r="H253" t="s">
        <v>542</v>
      </c>
      <c r="I253" t="s">
        <v>543</v>
      </c>
      <c r="J253" t="s">
        <v>1355</v>
      </c>
      <c r="K253" t="s">
        <v>295</v>
      </c>
      <c r="L253" t="s">
        <v>324</v>
      </c>
      <c r="M253" s="60" t="str">
        <f t="shared" si="8"/>
        <v>View on Google Map</v>
      </c>
    </row>
    <row r="254" spans="1:13" x14ac:dyDescent="0.2">
      <c r="A254">
        <v>533</v>
      </c>
      <c r="B254" t="s">
        <v>1136</v>
      </c>
      <c r="C254" t="s">
        <v>1137</v>
      </c>
      <c r="D254">
        <v>68.599999999999994</v>
      </c>
      <c r="E254">
        <v>-149.57599999999999</v>
      </c>
      <c r="F254">
        <v>762</v>
      </c>
      <c r="G254" t="s">
        <v>296</v>
      </c>
      <c r="H254" t="s">
        <v>295</v>
      </c>
      <c r="I254" t="s">
        <v>295</v>
      </c>
      <c r="J254" t="s">
        <v>1026</v>
      </c>
      <c r="K254" t="s">
        <v>295</v>
      </c>
      <c r="L254" t="s">
        <v>1138</v>
      </c>
      <c r="M254" s="60" t="str">
        <f t="shared" si="8"/>
        <v>View on Google Map</v>
      </c>
    </row>
    <row r="255" spans="1:13" x14ac:dyDescent="0.2">
      <c r="A255">
        <v>534</v>
      </c>
      <c r="B255" t="s">
        <v>1139</v>
      </c>
      <c r="C255" t="s">
        <v>1137</v>
      </c>
      <c r="D255">
        <v>68.601493000000005</v>
      </c>
      <c r="E255">
        <v>-149.579071</v>
      </c>
      <c r="F255">
        <v>760</v>
      </c>
      <c r="G255" t="s">
        <v>296</v>
      </c>
      <c r="H255" t="s">
        <v>295</v>
      </c>
      <c r="I255" t="s">
        <v>295</v>
      </c>
      <c r="J255" t="s">
        <v>1026</v>
      </c>
      <c r="K255" t="s">
        <v>295</v>
      </c>
      <c r="L255" t="s">
        <v>1138</v>
      </c>
      <c r="M255" s="60" t="str">
        <f t="shared" si="8"/>
        <v>View on Google Map</v>
      </c>
    </row>
    <row r="256" spans="1:13" x14ac:dyDescent="0.2">
      <c r="A256">
        <v>185</v>
      </c>
      <c r="B256" t="s">
        <v>580</v>
      </c>
      <c r="C256" t="str">
        <f>"Arctic LTER Site number " &amp; A256</f>
        <v>Arctic LTER Site number 185</v>
      </c>
      <c r="D256">
        <v>68.60853333</v>
      </c>
      <c r="E256">
        <v>-149.58763300000001</v>
      </c>
      <c r="F256">
        <v>744</v>
      </c>
      <c r="G256" t="s">
        <v>296</v>
      </c>
      <c r="H256" t="s">
        <v>581</v>
      </c>
      <c r="I256" t="s">
        <v>582</v>
      </c>
      <c r="J256" t="s">
        <v>1355</v>
      </c>
      <c r="K256" t="s">
        <v>295</v>
      </c>
      <c r="L256" t="s">
        <v>324</v>
      </c>
      <c r="M256" s="60" t="str">
        <f t="shared" si="8"/>
        <v>View on Google Map</v>
      </c>
    </row>
    <row r="257" spans="1:13" x14ac:dyDescent="0.2">
      <c r="A257">
        <v>547</v>
      </c>
      <c r="B257" t="s">
        <v>1155</v>
      </c>
      <c r="C257" t="s">
        <v>1143</v>
      </c>
      <c r="D257">
        <v>68.611012000000002</v>
      </c>
      <c r="E257">
        <v>-149.57365200000001</v>
      </c>
      <c r="F257">
        <v>744</v>
      </c>
      <c r="G257" t="s">
        <v>296</v>
      </c>
      <c r="H257" t="s">
        <v>295</v>
      </c>
      <c r="I257" t="s">
        <v>295</v>
      </c>
      <c r="J257" t="s">
        <v>1144</v>
      </c>
      <c r="K257" t="s">
        <v>295</v>
      </c>
      <c r="L257" t="s">
        <v>1145</v>
      </c>
      <c r="M257" s="60" t="str">
        <f t="shared" si="8"/>
        <v>View on Google Map</v>
      </c>
    </row>
    <row r="258" spans="1:13" x14ac:dyDescent="0.2">
      <c r="A258">
        <v>548</v>
      </c>
      <c r="B258" t="s">
        <v>1156</v>
      </c>
      <c r="C258" t="s">
        <v>1143</v>
      </c>
      <c r="D258">
        <v>68.612117999999995</v>
      </c>
      <c r="E258">
        <v>-149.576359</v>
      </c>
      <c r="F258">
        <v>744</v>
      </c>
      <c r="G258" t="s">
        <v>296</v>
      </c>
      <c r="H258" t="s">
        <v>295</v>
      </c>
      <c r="I258" t="s">
        <v>295</v>
      </c>
      <c r="J258" t="s">
        <v>1144</v>
      </c>
      <c r="K258" t="s">
        <v>295</v>
      </c>
      <c r="L258" t="s">
        <v>1145</v>
      </c>
      <c r="M258" s="60" t="str">
        <f t="shared" si="8"/>
        <v>View on Google Map</v>
      </c>
    </row>
    <row r="259" spans="1:13" x14ac:dyDescent="0.2">
      <c r="A259">
        <v>546</v>
      </c>
      <c r="B259" t="s">
        <v>1154</v>
      </c>
      <c r="C259" t="s">
        <v>1143</v>
      </c>
      <c r="D259">
        <v>68.608949999999993</v>
      </c>
      <c r="E259">
        <v>-149.57907399999999</v>
      </c>
      <c r="F259">
        <v>744</v>
      </c>
      <c r="G259" t="s">
        <v>296</v>
      </c>
      <c r="H259" t="s">
        <v>295</v>
      </c>
      <c r="I259" t="s">
        <v>295</v>
      </c>
      <c r="J259" t="s">
        <v>1144</v>
      </c>
      <c r="K259" t="s">
        <v>295</v>
      </c>
      <c r="L259" t="s">
        <v>1145</v>
      </c>
      <c r="M259" s="60" t="str">
        <f t="shared" ref="M259:M322" si="12">HYPERLINK("http://maps.google.com/maps?q="&amp;D259&amp;","&amp;E259,"View on Google Map")</f>
        <v>View on Google Map</v>
      </c>
    </row>
    <row r="260" spans="1:13" x14ac:dyDescent="0.2">
      <c r="A260">
        <v>545</v>
      </c>
      <c r="B260" t="s">
        <v>1153</v>
      </c>
      <c r="C260" t="s">
        <v>1143</v>
      </c>
      <c r="D260">
        <v>68.609307999999999</v>
      </c>
      <c r="E260">
        <v>-149.57375200000001</v>
      </c>
      <c r="F260">
        <v>744</v>
      </c>
      <c r="G260" t="s">
        <v>296</v>
      </c>
      <c r="H260" t="s">
        <v>295</v>
      </c>
      <c r="I260" t="s">
        <v>295</v>
      </c>
      <c r="J260" t="s">
        <v>1144</v>
      </c>
      <c r="K260" t="s">
        <v>295</v>
      </c>
      <c r="L260" t="s">
        <v>1145</v>
      </c>
      <c r="M260" s="60" t="str">
        <f t="shared" si="12"/>
        <v>View on Google Map</v>
      </c>
    </row>
    <row r="261" spans="1:13" x14ac:dyDescent="0.2">
      <c r="A261">
        <v>549</v>
      </c>
      <c r="B261" t="s">
        <v>1157</v>
      </c>
      <c r="C261" t="str">
        <f>"Arctic LTER Site number " &amp; A261</f>
        <v>Arctic LTER Site number 549</v>
      </c>
      <c r="D261" t="s">
        <v>295</v>
      </c>
      <c r="E261" t="s">
        <v>295</v>
      </c>
      <c r="F261" t="s">
        <v>295</v>
      </c>
      <c r="G261" t="s">
        <v>296</v>
      </c>
      <c r="H261" t="s">
        <v>295</v>
      </c>
      <c r="I261" t="s">
        <v>295</v>
      </c>
      <c r="J261" t="s">
        <v>1026</v>
      </c>
      <c r="K261" t="s">
        <v>295</v>
      </c>
      <c r="L261" t="s">
        <v>1158</v>
      </c>
      <c r="M261" s="60" t="str">
        <f t="shared" si="12"/>
        <v>View on Google Map</v>
      </c>
    </row>
    <row r="262" spans="1:13" x14ac:dyDescent="0.2">
      <c r="A262">
        <v>188</v>
      </c>
      <c r="B262" t="s">
        <v>586</v>
      </c>
      <c r="C262" t="str">
        <f>"Arctic LTER Site number " &amp; A262</f>
        <v>Arctic LTER Site number 188</v>
      </c>
      <c r="D262">
        <v>68.61838333</v>
      </c>
      <c r="E262">
        <v>-149.59649999999999</v>
      </c>
      <c r="F262">
        <v>728</v>
      </c>
      <c r="G262" t="s">
        <v>296</v>
      </c>
      <c r="H262" t="s">
        <v>587</v>
      </c>
      <c r="I262" t="s">
        <v>588</v>
      </c>
      <c r="J262" t="s">
        <v>1355</v>
      </c>
      <c r="K262" t="s">
        <v>295</v>
      </c>
      <c r="L262" t="s">
        <v>324</v>
      </c>
      <c r="M262" s="60" t="str">
        <f t="shared" si="12"/>
        <v>View on Google Map</v>
      </c>
    </row>
    <row r="263" spans="1:13" x14ac:dyDescent="0.2">
      <c r="A263">
        <v>541</v>
      </c>
      <c r="B263" t="s">
        <v>1149</v>
      </c>
      <c r="C263" t="s">
        <v>1143</v>
      </c>
      <c r="D263">
        <v>68.609846000000005</v>
      </c>
      <c r="E263">
        <v>-149.58295100000001</v>
      </c>
      <c r="F263">
        <v>744</v>
      </c>
      <c r="G263" t="s">
        <v>384</v>
      </c>
      <c r="H263" t="s">
        <v>295</v>
      </c>
      <c r="I263" t="s">
        <v>295</v>
      </c>
      <c r="J263" t="s">
        <v>1144</v>
      </c>
      <c r="K263" t="s">
        <v>295</v>
      </c>
      <c r="L263" t="s">
        <v>1145</v>
      </c>
      <c r="M263" s="60" t="str">
        <f t="shared" si="12"/>
        <v>View on Google Map</v>
      </c>
    </row>
    <row r="264" spans="1:13" x14ac:dyDescent="0.2">
      <c r="A264">
        <v>539</v>
      </c>
      <c r="B264" t="s">
        <v>1147</v>
      </c>
      <c r="C264" t="s">
        <v>1143</v>
      </c>
      <c r="D264">
        <v>68.610575999999995</v>
      </c>
      <c r="E264">
        <v>-149.576018</v>
      </c>
      <c r="F264">
        <v>744</v>
      </c>
      <c r="G264" t="s">
        <v>384</v>
      </c>
      <c r="H264" t="s">
        <v>295</v>
      </c>
      <c r="I264" t="s">
        <v>295</v>
      </c>
      <c r="J264" t="s">
        <v>1144</v>
      </c>
      <c r="K264" t="s">
        <v>295</v>
      </c>
      <c r="L264" t="s">
        <v>1145</v>
      </c>
      <c r="M264" s="60" t="str">
        <f t="shared" si="12"/>
        <v>View on Google Map</v>
      </c>
    </row>
    <row r="265" spans="1:13" x14ac:dyDescent="0.2">
      <c r="A265">
        <v>538</v>
      </c>
      <c r="B265" t="s">
        <v>1146</v>
      </c>
      <c r="C265" t="s">
        <v>1143</v>
      </c>
      <c r="D265">
        <v>68.610889</v>
      </c>
      <c r="E265">
        <v>-149.576108</v>
      </c>
      <c r="F265">
        <v>744</v>
      </c>
      <c r="G265" t="s">
        <v>296</v>
      </c>
      <c r="H265" t="s">
        <v>295</v>
      </c>
      <c r="I265" t="s">
        <v>295</v>
      </c>
      <c r="J265" t="s">
        <v>1144</v>
      </c>
      <c r="K265" t="s">
        <v>295</v>
      </c>
      <c r="L265" t="s">
        <v>1145</v>
      </c>
      <c r="M265" s="60" t="str">
        <f t="shared" si="12"/>
        <v>View on Google Map</v>
      </c>
    </row>
    <row r="266" spans="1:13" x14ac:dyDescent="0.2">
      <c r="A266">
        <v>544</v>
      </c>
      <c r="B266" t="s">
        <v>1152</v>
      </c>
      <c r="C266" t="s">
        <v>1143</v>
      </c>
      <c r="D266">
        <v>68.610529</v>
      </c>
      <c r="E266">
        <v>-149.58864199999999</v>
      </c>
      <c r="F266">
        <v>744</v>
      </c>
      <c r="G266" t="s">
        <v>384</v>
      </c>
      <c r="H266" t="s">
        <v>295</v>
      </c>
      <c r="I266" t="s">
        <v>295</v>
      </c>
      <c r="J266" t="s">
        <v>1144</v>
      </c>
      <c r="K266" t="s">
        <v>295</v>
      </c>
      <c r="L266" t="s">
        <v>1145</v>
      </c>
      <c r="M266" s="60" t="str">
        <f t="shared" si="12"/>
        <v>View on Google Map</v>
      </c>
    </row>
    <row r="267" spans="1:13" x14ac:dyDescent="0.2">
      <c r="A267">
        <v>540</v>
      </c>
      <c r="B267" t="s">
        <v>1148</v>
      </c>
      <c r="C267" t="s">
        <v>1143</v>
      </c>
      <c r="D267">
        <v>68.609842</v>
      </c>
      <c r="E267">
        <v>-149.575346</v>
      </c>
      <c r="F267">
        <v>744</v>
      </c>
      <c r="G267" t="s">
        <v>384</v>
      </c>
      <c r="H267" t="s">
        <v>295</v>
      </c>
      <c r="I267" t="s">
        <v>295</v>
      </c>
      <c r="J267" t="s">
        <v>1144</v>
      </c>
      <c r="K267" t="s">
        <v>295</v>
      </c>
      <c r="L267" t="s">
        <v>1145</v>
      </c>
      <c r="M267" s="60" t="str">
        <f t="shared" si="12"/>
        <v>View on Google Map</v>
      </c>
    </row>
    <row r="268" spans="1:13" x14ac:dyDescent="0.2">
      <c r="A268">
        <v>542</v>
      </c>
      <c r="B268" t="s">
        <v>1150</v>
      </c>
      <c r="C268" t="s">
        <v>1143</v>
      </c>
      <c r="D268">
        <v>68.609202999999994</v>
      </c>
      <c r="E268">
        <v>-149.588257</v>
      </c>
      <c r="F268">
        <v>744</v>
      </c>
      <c r="G268" t="s">
        <v>384</v>
      </c>
      <c r="H268" t="s">
        <v>295</v>
      </c>
      <c r="I268" t="s">
        <v>295</v>
      </c>
      <c r="J268" t="s">
        <v>1144</v>
      </c>
      <c r="K268" t="s">
        <v>295</v>
      </c>
      <c r="L268" t="s">
        <v>1145</v>
      </c>
      <c r="M268" s="60" t="str">
        <f t="shared" si="12"/>
        <v>View on Google Map</v>
      </c>
    </row>
    <row r="269" spans="1:13" x14ac:dyDescent="0.2">
      <c r="A269">
        <v>543</v>
      </c>
      <c r="B269" t="s">
        <v>1151</v>
      </c>
      <c r="C269" t="s">
        <v>1143</v>
      </c>
      <c r="D269">
        <v>68.610028</v>
      </c>
      <c r="E269">
        <v>-149.588391</v>
      </c>
      <c r="F269">
        <v>744</v>
      </c>
      <c r="G269" t="s">
        <v>384</v>
      </c>
      <c r="H269" t="s">
        <v>295</v>
      </c>
      <c r="I269" t="s">
        <v>295</v>
      </c>
      <c r="J269" t="s">
        <v>1144</v>
      </c>
      <c r="K269" t="s">
        <v>295</v>
      </c>
      <c r="L269" t="s">
        <v>1145</v>
      </c>
      <c r="M269" s="60" t="str">
        <f t="shared" si="12"/>
        <v>View on Google Map</v>
      </c>
    </row>
    <row r="270" spans="1:13" x14ac:dyDescent="0.2">
      <c r="A270">
        <v>537</v>
      </c>
      <c r="B270" t="s">
        <v>1142</v>
      </c>
      <c r="C270" t="s">
        <v>1143</v>
      </c>
      <c r="D270">
        <v>68.611514</v>
      </c>
      <c r="E270">
        <v>-149.577617</v>
      </c>
      <c r="F270">
        <v>744</v>
      </c>
      <c r="G270" t="s">
        <v>296</v>
      </c>
      <c r="H270" t="s">
        <v>295</v>
      </c>
      <c r="I270" t="s">
        <v>295</v>
      </c>
      <c r="J270" t="s">
        <v>1144</v>
      </c>
      <c r="K270" t="s">
        <v>295</v>
      </c>
      <c r="L270" t="s">
        <v>1145</v>
      </c>
      <c r="M270" s="60" t="str">
        <f t="shared" si="12"/>
        <v>View on Google Map</v>
      </c>
    </row>
    <row r="271" spans="1:13" x14ac:dyDescent="0.2">
      <c r="A271">
        <v>15</v>
      </c>
      <c r="B271" t="s">
        <v>327</v>
      </c>
      <c r="C271" t="str">
        <f>"Arctic LTER Site number " &amp; A271</f>
        <v>Arctic LTER Site number 15</v>
      </c>
      <c r="D271">
        <v>68.611283999999998</v>
      </c>
      <c r="E271">
        <v>-149.589809</v>
      </c>
      <c r="F271">
        <v>744</v>
      </c>
      <c r="G271" t="s">
        <v>296</v>
      </c>
      <c r="H271" t="s">
        <v>328</v>
      </c>
      <c r="I271" t="s">
        <v>329</v>
      </c>
      <c r="J271" t="s">
        <v>1355</v>
      </c>
      <c r="K271">
        <v>186</v>
      </c>
      <c r="L271" t="s">
        <v>295</v>
      </c>
      <c r="M271" s="60" t="str">
        <f t="shared" si="12"/>
        <v>View on Google Map</v>
      </c>
    </row>
    <row r="272" spans="1:13" x14ac:dyDescent="0.2">
      <c r="A272">
        <v>305</v>
      </c>
      <c r="B272" t="s">
        <v>794</v>
      </c>
      <c r="C272" t="s">
        <v>795</v>
      </c>
      <c r="D272" t="s">
        <v>295</v>
      </c>
      <c r="E272" t="s">
        <v>295</v>
      </c>
      <c r="F272" t="s">
        <v>295</v>
      </c>
      <c r="G272" t="s">
        <v>296</v>
      </c>
      <c r="H272" t="s">
        <v>796</v>
      </c>
      <c r="I272" t="s">
        <v>797</v>
      </c>
      <c r="J272" t="s">
        <v>1355</v>
      </c>
      <c r="K272" t="s">
        <v>295</v>
      </c>
      <c r="L272" t="s">
        <v>324</v>
      </c>
      <c r="M272" s="60" t="str">
        <f t="shared" si="12"/>
        <v>View on Google Map</v>
      </c>
    </row>
    <row r="273" spans="1:13" x14ac:dyDescent="0.2">
      <c r="A273">
        <v>119</v>
      </c>
      <c r="B273" t="s">
        <v>436</v>
      </c>
      <c r="C273" t="str">
        <f>"Arctic LTER Site number " &amp; A273</f>
        <v>Arctic LTER Site number 119</v>
      </c>
      <c r="D273">
        <v>68.618964513199998</v>
      </c>
      <c r="E273">
        <v>-149.59549733099999</v>
      </c>
      <c r="F273">
        <v>728</v>
      </c>
      <c r="G273" t="s">
        <v>384</v>
      </c>
      <c r="H273" t="s">
        <v>437</v>
      </c>
      <c r="I273" t="s">
        <v>438</v>
      </c>
      <c r="J273" t="s">
        <v>1355</v>
      </c>
      <c r="K273" t="s">
        <v>295</v>
      </c>
      <c r="L273" t="s">
        <v>414</v>
      </c>
      <c r="M273" s="60" t="str">
        <f t="shared" si="12"/>
        <v>View on Google Map</v>
      </c>
    </row>
    <row r="274" spans="1:13" x14ac:dyDescent="0.2">
      <c r="A274">
        <v>244</v>
      </c>
      <c r="B274" t="s">
        <v>702</v>
      </c>
      <c r="C274" t="str">
        <f>"Arctic LTER Site number " &amp; A274</f>
        <v>Arctic LTER Site number 244</v>
      </c>
      <c r="D274">
        <v>68.619383330000005</v>
      </c>
      <c r="E274">
        <v>-149.59528299999999</v>
      </c>
      <c r="F274">
        <v>728</v>
      </c>
      <c r="G274" t="s">
        <v>296</v>
      </c>
      <c r="H274" t="s">
        <v>703</v>
      </c>
      <c r="I274" t="s">
        <v>704</v>
      </c>
      <c r="J274" t="s">
        <v>1355</v>
      </c>
      <c r="K274" t="s">
        <v>295</v>
      </c>
      <c r="L274" t="s">
        <v>324</v>
      </c>
      <c r="M274" s="60" t="str">
        <f t="shared" si="12"/>
        <v>View on Google Map</v>
      </c>
    </row>
    <row r="275" spans="1:13" x14ac:dyDescent="0.2">
      <c r="B275" t="s">
        <v>1422</v>
      </c>
      <c r="C275" t="s">
        <v>1375</v>
      </c>
      <c r="D275">
        <v>68.544377999999995</v>
      </c>
      <c r="E275">
        <v>-149.521467</v>
      </c>
      <c r="G275" t="s">
        <v>1377</v>
      </c>
      <c r="J275" s="11" t="s">
        <v>1355</v>
      </c>
      <c r="M275" s="60" t="str">
        <f t="shared" si="12"/>
        <v>View on Google Map</v>
      </c>
    </row>
    <row r="276" spans="1:13" x14ac:dyDescent="0.2">
      <c r="B276" t="s">
        <v>1426</v>
      </c>
      <c r="C276" t="s">
        <v>1375</v>
      </c>
      <c r="D276">
        <v>68.548204999999996</v>
      </c>
      <c r="E276">
        <v>-149.52195</v>
      </c>
      <c r="G276" t="s">
        <v>1377</v>
      </c>
      <c r="J276" s="11" t="s">
        <v>1355</v>
      </c>
      <c r="M276" s="60" t="str">
        <f t="shared" si="12"/>
        <v>View on Google Map</v>
      </c>
    </row>
    <row r="277" spans="1:13" x14ac:dyDescent="0.2">
      <c r="B277" t="s">
        <v>1425</v>
      </c>
      <c r="C277" t="s">
        <v>1375</v>
      </c>
      <c r="D277">
        <v>68.548062999999999</v>
      </c>
      <c r="E277">
        <v>-149.521309</v>
      </c>
      <c r="G277" t="s">
        <v>1377</v>
      </c>
      <c r="J277" s="11" t="s">
        <v>1355</v>
      </c>
      <c r="M277" s="60" t="str">
        <f t="shared" si="12"/>
        <v>View on Google Map</v>
      </c>
    </row>
    <row r="278" spans="1:13" x14ac:dyDescent="0.2">
      <c r="B278" t="s">
        <v>1423</v>
      </c>
      <c r="C278" t="s">
        <v>1375</v>
      </c>
      <c r="D278">
        <v>68.544113999999993</v>
      </c>
      <c r="E278">
        <v>-149.52220800000001</v>
      </c>
      <c r="G278" t="s">
        <v>1377</v>
      </c>
      <c r="J278" s="11" t="s">
        <v>1355</v>
      </c>
      <c r="M278" s="60" t="str">
        <f t="shared" si="12"/>
        <v>View on Google Map</v>
      </c>
    </row>
    <row r="279" spans="1:13" x14ac:dyDescent="0.2">
      <c r="B279" t="s">
        <v>1424</v>
      </c>
      <c r="C279" t="s">
        <v>1375</v>
      </c>
      <c r="D279">
        <v>68.547873999999993</v>
      </c>
      <c r="E279">
        <v>-149.52158900000001</v>
      </c>
      <c r="G279" t="s">
        <v>1377</v>
      </c>
      <c r="J279" s="11" t="s">
        <v>1355</v>
      </c>
      <c r="M279" s="60" t="str">
        <f t="shared" si="12"/>
        <v>View on Google Map</v>
      </c>
    </row>
    <row r="280" spans="1:13" x14ac:dyDescent="0.2">
      <c r="B280" t="s">
        <v>1408</v>
      </c>
      <c r="C280" t="s">
        <v>1375</v>
      </c>
      <c r="D280">
        <v>68.616620304999998</v>
      </c>
      <c r="E280">
        <v>-149.31797396100001</v>
      </c>
      <c r="F280">
        <v>880.55700000000002</v>
      </c>
      <c r="G280" t="s">
        <v>1377</v>
      </c>
      <c r="J280" s="11" t="s">
        <v>1355</v>
      </c>
      <c r="M280" s="60" t="str">
        <f t="shared" si="12"/>
        <v>View on Google Map</v>
      </c>
    </row>
    <row r="281" spans="1:13" x14ac:dyDescent="0.2">
      <c r="B281" t="s">
        <v>1409</v>
      </c>
      <c r="C281" t="s">
        <v>1375</v>
      </c>
      <c r="D281">
        <v>68.618287679000005</v>
      </c>
      <c r="E281">
        <v>-149.318578011</v>
      </c>
      <c r="F281">
        <v>877.59500000000003</v>
      </c>
      <c r="G281" t="s">
        <v>1377</v>
      </c>
      <c r="J281" s="11" t="s">
        <v>1355</v>
      </c>
      <c r="M281" s="60" t="str">
        <f t="shared" si="12"/>
        <v>View on Google Map</v>
      </c>
    </row>
    <row r="282" spans="1:13" x14ac:dyDescent="0.2">
      <c r="B282" t="s">
        <v>1410</v>
      </c>
      <c r="C282" t="s">
        <v>1375</v>
      </c>
      <c r="D282">
        <v>68.619548409999993</v>
      </c>
      <c r="E282">
        <v>-149.31832187699999</v>
      </c>
      <c r="F282">
        <v>875.59299999999996</v>
      </c>
      <c r="G282" t="s">
        <v>1377</v>
      </c>
      <c r="J282" s="11" t="s">
        <v>1355</v>
      </c>
      <c r="M282" s="60" t="str">
        <f t="shared" si="12"/>
        <v>View on Google Map</v>
      </c>
    </row>
    <row r="283" spans="1:13" x14ac:dyDescent="0.2">
      <c r="B283" t="s">
        <v>1411</v>
      </c>
      <c r="C283" t="s">
        <v>1375</v>
      </c>
      <c r="D283">
        <v>68.621317497999996</v>
      </c>
      <c r="E283">
        <v>-149.31921364300001</v>
      </c>
      <c r="F283">
        <v>874.15200000000004</v>
      </c>
      <c r="G283" t="s">
        <v>1377</v>
      </c>
      <c r="J283" s="11" t="s">
        <v>1355</v>
      </c>
      <c r="M283" s="60" t="str">
        <f t="shared" si="12"/>
        <v>View on Google Map</v>
      </c>
    </row>
    <row r="284" spans="1:13" x14ac:dyDescent="0.2">
      <c r="A284">
        <v>11</v>
      </c>
      <c r="B284" t="s">
        <v>317</v>
      </c>
      <c r="C284" t="str">
        <f>"Arctic LTER Site number " &amp; A284</f>
        <v>Arctic LTER Site number 11</v>
      </c>
      <c r="D284" t="s">
        <v>295</v>
      </c>
      <c r="E284" t="s">
        <v>295</v>
      </c>
      <c r="F284">
        <v>884</v>
      </c>
      <c r="G284" t="s">
        <v>296</v>
      </c>
      <c r="H284" t="s">
        <v>318</v>
      </c>
      <c r="I284" t="s">
        <v>319</v>
      </c>
      <c r="J284" t="s">
        <v>1355</v>
      </c>
      <c r="K284" t="s">
        <v>295</v>
      </c>
      <c r="L284" t="s">
        <v>295</v>
      </c>
      <c r="M284" s="60" t="str">
        <f t="shared" si="12"/>
        <v>View on Google Map</v>
      </c>
    </row>
    <row r="285" spans="1:13" x14ac:dyDescent="0.2">
      <c r="B285" t="s">
        <v>1406</v>
      </c>
      <c r="C285" t="s">
        <v>1375</v>
      </c>
      <c r="D285">
        <v>68.625256622999999</v>
      </c>
      <c r="E285">
        <v>-149.32463380199999</v>
      </c>
      <c r="F285">
        <v>862.80799999999999</v>
      </c>
      <c r="G285" t="s">
        <v>1377</v>
      </c>
      <c r="J285" s="11" t="s">
        <v>1355</v>
      </c>
      <c r="M285" s="60" t="str">
        <f t="shared" si="12"/>
        <v>View on Google Map</v>
      </c>
    </row>
    <row r="286" spans="1:13" x14ac:dyDescent="0.2">
      <c r="B286" t="s">
        <v>1407</v>
      </c>
      <c r="C286" t="s">
        <v>1375</v>
      </c>
      <c r="D286">
        <v>68.641922837999999</v>
      </c>
      <c r="E286">
        <v>-149.342972559</v>
      </c>
      <c r="F286">
        <v>834.62599999999998</v>
      </c>
      <c r="G286" t="s">
        <v>1377</v>
      </c>
      <c r="J286" s="11" t="s">
        <v>1355</v>
      </c>
      <c r="M286" s="60" t="str">
        <f t="shared" si="12"/>
        <v>View on Google Map</v>
      </c>
    </row>
    <row r="287" spans="1:13" x14ac:dyDescent="0.2">
      <c r="A287">
        <v>1141</v>
      </c>
      <c r="B287" t="s">
        <v>1238</v>
      </c>
      <c r="C287" t="str">
        <f t="shared" ref="C287:C314" si="13">"Arctic LTER Site number " &amp; A287</f>
        <v>Arctic LTER Site number 1141</v>
      </c>
      <c r="D287" t="s">
        <v>295</v>
      </c>
      <c r="E287" t="s">
        <v>295</v>
      </c>
      <c r="F287" t="s">
        <v>295</v>
      </c>
      <c r="G287" t="s">
        <v>1160</v>
      </c>
      <c r="H287" t="s">
        <v>1239</v>
      </c>
      <c r="I287" t="s">
        <v>295</v>
      </c>
      <c r="J287" t="s">
        <v>1355</v>
      </c>
      <c r="K287" t="s">
        <v>295</v>
      </c>
      <c r="L287" t="s">
        <v>295</v>
      </c>
      <c r="M287" s="60" t="str">
        <f t="shared" si="12"/>
        <v>View on Google Map</v>
      </c>
    </row>
    <row r="288" spans="1:13" x14ac:dyDescent="0.2">
      <c r="A288">
        <v>1142</v>
      </c>
      <c r="B288" t="s">
        <v>1240</v>
      </c>
      <c r="C288" t="str">
        <f t="shared" si="13"/>
        <v>Arctic LTER Site number 1142</v>
      </c>
      <c r="D288" t="s">
        <v>295</v>
      </c>
      <c r="E288" t="s">
        <v>295</v>
      </c>
      <c r="F288" t="s">
        <v>295</v>
      </c>
      <c r="G288" t="s">
        <v>296</v>
      </c>
      <c r="H288" t="s">
        <v>1241</v>
      </c>
      <c r="I288" t="s">
        <v>295</v>
      </c>
      <c r="J288" t="s">
        <v>1242</v>
      </c>
      <c r="K288" t="s">
        <v>295</v>
      </c>
      <c r="L288" t="s">
        <v>295</v>
      </c>
      <c r="M288" s="60" t="str">
        <f t="shared" si="12"/>
        <v>View on Google Map</v>
      </c>
    </row>
    <row r="289" spans="1:13" x14ac:dyDescent="0.2">
      <c r="A289">
        <v>1143</v>
      </c>
      <c r="B289" t="s">
        <v>1243</v>
      </c>
      <c r="C289" t="str">
        <f t="shared" si="13"/>
        <v>Arctic LTER Site number 1143</v>
      </c>
      <c r="D289" t="s">
        <v>295</v>
      </c>
      <c r="E289" t="s">
        <v>295</v>
      </c>
      <c r="F289" t="s">
        <v>295</v>
      </c>
      <c r="G289" t="s">
        <v>296</v>
      </c>
      <c r="H289" t="s">
        <v>295</v>
      </c>
      <c r="I289" t="s">
        <v>295</v>
      </c>
      <c r="J289" t="s">
        <v>1242</v>
      </c>
      <c r="K289" t="s">
        <v>295</v>
      </c>
      <c r="L289" t="s">
        <v>295</v>
      </c>
      <c r="M289" s="60" t="str">
        <f t="shared" si="12"/>
        <v>View on Google Map</v>
      </c>
    </row>
    <row r="290" spans="1:13" x14ac:dyDescent="0.2">
      <c r="A290">
        <v>1140</v>
      </c>
      <c r="B290" t="s">
        <v>1235</v>
      </c>
      <c r="C290" t="str">
        <f t="shared" si="13"/>
        <v>Arctic LTER Site number 1140</v>
      </c>
      <c r="D290">
        <v>68.617080999999999</v>
      </c>
      <c r="E290">
        <v>-149.31779900000001</v>
      </c>
      <c r="F290" t="s">
        <v>295</v>
      </c>
      <c r="G290" t="s">
        <v>1160</v>
      </c>
      <c r="H290" t="s">
        <v>1236</v>
      </c>
      <c r="I290" t="s">
        <v>1237</v>
      </c>
      <c r="J290" t="s">
        <v>1355</v>
      </c>
      <c r="K290" t="s">
        <v>295</v>
      </c>
      <c r="L290" t="s">
        <v>295</v>
      </c>
      <c r="M290" s="60" t="str">
        <f t="shared" si="12"/>
        <v>View on Google Map</v>
      </c>
    </row>
    <row r="291" spans="1:13" x14ac:dyDescent="0.2">
      <c r="A291">
        <v>1173</v>
      </c>
      <c r="B291" t="s">
        <v>1291</v>
      </c>
      <c r="C291" t="str">
        <f t="shared" si="13"/>
        <v>Arctic LTER Site number 1173</v>
      </c>
      <c r="D291">
        <v>68.611379999999997</v>
      </c>
      <c r="E291">
        <v>-149.311183</v>
      </c>
      <c r="F291" t="s">
        <v>295</v>
      </c>
      <c r="G291" t="s">
        <v>1160</v>
      </c>
      <c r="H291" t="s">
        <v>1292</v>
      </c>
      <c r="I291" t="s">
        <v>295</v>
      </c>
      <c r="J291" t="s">
        <v>1288</v>
      </c>
      <c r="K291" t="s">
        <v>295</v>
      </c>
      <c r="M291" s="60" t="str">
        <f t="shared" si="12"/>
        <v>View on Google Map</v>
      </c>
    </row>
    <row r="292" spans="1:13" x14ac:dyDescent="0.2">
      <c r="A292">
        <v>1144</v>
      </c>
      <c r="B292" t="s">
        <v>1244</v>
      </c>
      <c r="C292" t="str">
        <f t="shared" si="13"/>
        <v>Arctic LTER Site number 1144</v>
      </c>
      <c r="D292" t="s">
        <v>295</v>
      </c>
      <c r="E292" t="s">
        <v>295</v>
      </c>
      <c r="F292" t="s">
        <v>295</v>
      </c>
      <c r="G292" t="s">
        <v>296</v>
      </c>
      <c r="H292" t="s">
        <v>1244</v>
      </c>
      <c r="I292" t="s">
        <v>295</v>
      </c>
      <c r="J292" t="s">
        <v>1242</v>
      </c>
      <c r="K292" t="s">
        <v>295</v>
      </c>
      <c r="L292" t="s">
        <v>295</v>
      </c>
      <c r="M292" s="60" t="str">
        <f t="shared" si="12"/>
        <v>View on Google Map</v>
      </c>
    </row>
    <row r="293" spans="1:13" x14ac:dyDescent="0.2">
      <c r="A293">
        <v>1145</v>
      </c>
      <c r="B293" t="s">
        <v>1245</v>
      </c>
      <c r="C293" t="str">
        <f t="shared" si="13"/>
        <v>Arctic LTER Site number 1145</v>
      </c>
      <c r="D293" t="s">
        <v>295</v>
      </c>
      <c r="E293" t="s">
        <v>295</v>
      </c>
      <c r="F293" t="s">
        <v>295</v>
      </c>
      <c r="G293" t="s">
        <v>296</v>
      </c>
      <c r="H293" t="s">
        <v>1245</v>
      </c>
      <c r="I293" t="s">
        <v>295</v>
      </c>
      <c r="J293" t="s">
        <v>1242</v>
      </c>
      <c r="K293" t="s">
        <v>295</v>
      </c>
      <c r="L293" t="s">
        <v>295</v>
      </c>
      <c r="M293" s="60" t="str">
        <f t="shared" si="12"/>
        <v>View on Google Map</v>
      </c>
    </row>
    <row r="294" spans="1:13" x14ac:dyDescent="0.2">
      <c r="A294">
        <v>1146</v>
      </c>
      <c r="B294" t="s">
        <v>1246</v>
      </c>
      <c r="C294" t="str">
        <f t="shared" si="13"/>
        <v>Arctic LTER Site number 1146</v>
      </c>
      <c r="D294" t="s">
        <v>295</v>
      </c>
      <c r="E294" t="s">
        <v>295</v>
      </c>
      <c r="F294" t="s">
        <v>295</v>
      </c>
      <c r="G294" t="s">
        <v>1160</v>
      </c>
      <c r="H294" t="s">
        <v>1246</v>
      </c>
      <c r="I294" t="s">
        <v>295</v>
      </c>
      <c r="J294" t="s">
        <v>1242</v>
      </c>
      <c r="K294" t="s">
        <v>295</v>
      </c>
      <c r="L294" t="s">
        <v>295</v>
      </c>
      <c r="M294" s="60" t="str">
        <f t="shared" si="12"/>
        <v>View on Google Map</v>
      </c>
    </row>
    <row r="295" spans="1:13" x14ac:dyDescent="0.2">
      <c r="A295">
        <v>1147</v>
      </c>
      <c r="B295" t="s">
        <v>1247</v>
      </c>
      <c r="C295" t="str">
        <f t="shared" si="13"/>
        <v>Arctic LTER Site number 1147</v>
      </c>
      <c r="D295" t="s">
        <v>295</v>
      </c>
      <c r="E295" t="s">
        <v>295</v>
      </c>
      <c r="F295" t="s">
        <v>295</v>
      </c>
      <c r="G295" t="s">
        <v>1160</v>
      </c>
      <c r="H295" t="s">
        <v>1247</v>
      </c>
      <c r="I295" t="s">
        <v>295</v>
      </c>
      <c r="J295" t="s">
        <v>1242</v>
      </c>
      <c r="K295" t="s">
        <v>295</v>
      </c>
      <c r="L295" t="s">
        <v>295</v>
      </c>
      <c r="M295" s="60" t="str">
        <f t="shared" si="12"/>
        <v>View on Google Map</v>
      </c>
    </row>
    <row r="296" spans="1:13" x14ac:dyDescent="0.2">
      <c r="A296">
        <v>1148</v>
      </c>
      <c r="B296" t="s">
        <v>1248</v>
      </c>
      <c r="C296" t="str">
        <f t="shared" si="13"/>
        <v>Arctic LTER Site number 1148</v>
      </c>
      <c r="D296" t="s">
        <v>295</v>
      </c>
      <c r="E296" t="s">
        <v>295</v>
      </c>
      <c r="F296" t="s">
        <v>295</v>
      </c>
      <c r="G296" t="s">
        <v>1160</v>
      </c>
      <c r="H296" t="s">
        <v>1248</v>
      </c>
      <c r="I296" t="s">
        <v>1249</v>
      </c>
      <c r="J296" t="s">
        <v>1242</v>
      </c>
      <c r="K296" t="s">
        <v>295</v>
      </c>
      <c r="L296" t="s">
        <v>295</v>
      </c>
      <c r="M296" s="60" t="str">
        <f t="shared" si="12"/>
        <v>View on Google Map</v>
      </c>
    </row>
    <row r="297" spans="1:13" x14ac:dyDescent="0.2">
      <c r="A297">
        <v>1149</v>
      </c>
      <c r="B297" t="s">
        <v>1250</v>
      </c>
      <c r="C297" t="str">
        <f t="shared" si="13"/>
        <v>Arctic LTER Site number 1149</v>
      </c>
      <c r="D297" t="s">
        <v>295</v>
      </c>
      <c r="E297" t="s">
        <v>295</v>
      </c>
      <c r="F297" t="s">
        <v>295</v>
      </c>
      <c r="G297" t="s">
        <v>1160</v>
      </c>
      <c r="H297" t="s">
        <v>1250</v>
      </c>
      <c r="I297" t="s">
        <v>1251</v>
      </c>
      <c r="J297" t="s">
        <v>1242</v>
      </c>
      <c r="K297" t="s">
        <v>295</v>
      </c>
      <c r="L297" t="s">
        <v>295</v>
      </c>
      <c r="M297" s="60" t="str">
        <f t="shared" si="12"/>
        <v>View on Google Map</v>
      </c>
    </row>
    <row r="298" spans="1:13" x14ac:dyDescent="0.2">
      <c r="A298">
        <v>1150</v>
      </c>
      <c r="B298" t="s">
        <v>1252</v>
      </c>
      <c r="C298" t="str">
        <f t="shared" si="13"/>
        <v>Arctic LTER Site number 1150</v>
      </c>
      <c r="D298" t="s">
        <v>295</v>
      </c>
      <c r="E298" t="s">
        <v>295</v>
      </c>
      <c r="F298" t="s">
        <v>295</v>
      </c>
      <c r="G298" t="s">
        <v>1160</v>
      </c>
      <c r="H298" t="s">
        <v>1252</v>
      </c>
      <c r="I298" t="s">
        <v>1253</v>
      </c>
      <c r="J298" t="s">
        <v>1242</v>
      </c>
      <c r="K298" t="s">
        <v>295</v>
      </c>
      <c r="L298" t="s">
        <v>295</v>
      </c>
      <c r="M298" s="60" t="str">
        <f t="shared" si="12"/>
        <v>View on Google Map</v>
      </c>
    </row>
    <row r="299" spans="1:13" x14ac:dyDescent="0.2">
      <c r="A299">
        <v>1151</v>
      </c>
      <c r="B299" t="s">
        <v>1254</v>
      </c>
      <c r="C299" t="str">
        <f t="shared" si="13"/>
        <v>Arctic LTER Site number 1151</v>
      </c>
      <c r="D299" t="s">
        <v>295</v>
      </c>
      <c r="E299" t="s">
        <v>295</v>
      </c>
      <c r="F299" t="s">
        <v>295</v>
      </c>
      <c r="G299" t="s">
        <v>1160</v>
      </c>
      <c r="H299" t="s">
        <v>1254</v>
      </c>
      <c r="I299" t="s">
        <v>1255</v>
      </c>
      <c r="J299" t="s">
        <v>1242</v>
      </c>
      <c r="K299" t="s">
        <v>295</v>
      </c>
      <c r="L299" t="s">
        <v>295</v>
      </c>
      <c r="M299" s="60" t="str">
        <f t="shared" si="12"/>
        <v>View on Google Map</v>
      </c>
    </row>
    <row r="300" spans="1:13" x14ac:dyDescent="0.2">
      <c r="A300">
        <v>1152</v>
      </c>
      <c r="B300" t="s">
        <v>1256</v>
      </c>
      <c r="C300" t="str">
        <f t="shared" si="13"/>
        <v>Arctic LTER Site number 1152</v>
      </c>
      <c r="D300" t="s">
        <v>295</v>
      </c>
      <c r="E300" t="s">
        <v>295</v>
      </c>
      <c r="F300" t="s">
        <v>295</v>
      </c>
      <c r="G300" t="s">
        <v>1160</v>
      </c>
      <c r="H300" t="s">
        <v>1256</v>
      </c>
      <c r="I300" t="s">
        <v>1257</v>
      </c>
      <c r="J300" t="s">
        <v>1242</v>
      </c>
      <c r="K300" t="s">
        <v>295</v>
      </c>
      <c r="L300" t="s">
        <v>295</v>
      </c>
      <c r="M300" s="60" t="str">
        <f t="shared" si="12"/>
        <v>View on Google Map</v>
      </c>
    </row>
    <row r="301" spans="1:13" x14ac:dyDescent="0.2">
      <c r="A301">
        <v>1153</v>
      </c>
      <c r="B301" t="s">
        <v>1258</v>
      </c>
      <c r="C301" t="str">
        <f t="shared" si="13"/>
        <v>Arctic LTER Site number 1153</v>
      </c>
      <c r="D301" t="s">
        <v>295</v>
      </c>
      <c r="E301" t="s">
        <v>295</v>
      </c>
      <c r="F301" t="s">
        <v>295</v>
      </c>
      <c r="G301" t="s">
        <v>1160</v>
      </c>
      <c r="H301" t="s">
        <v>1258</v>
      </c>
      <c r="I301" t="s">
        <v>1259</v>
      </c>
      <c r="J301" t="s">
        <v>1242</v>
      </c>
      <c r="K301" t="s">
        <v>295</v>
      </c>
      <c r="L301" t="s">
        <v>295</v>
      </c>
      <c r="M301" s="60" t="str">
        <f t="shared" si="12"/>
        <v>View on Google Map</v>
      </c>
    </row>
    <row r="302" spans="1:13" x14ac:dyDescent="0.2">
      <c r="A302">
        <v>1154</v>
      </c>
      <c r="B302" t="s">
        <v>1260</v>
      </c>
      <c r="C302" t="str">
        <f t="shared" si="13"/>
        <v>Arctic LTER Site number 1154</v>
      </c>
      <c r="D302" t="s">
        <v>295</v>
      </c>
      <c r="E302" t="s">
        <v>295</v>
      </c>
      <c r="F302" t="s">
        <v>295</v>
      </c>
      <c r="G302" t="s">
        <v>1160</v>
      </c>
      <c r="H302" t="s">
        <v>1260</v>
      </c>
      <c r="I302" t="s">
        <v>1261</v>
      </c>
      <c r="J302" t="s">
        <v>1242</v>
      </c>
      <c r="K302" t="s">
        <v>295</v>
      </c>
      <c r="L302" t="s">
        <v>295</v>
      </c>
      <c r="M302" s="60" t="str">
        <f t="shared" si="12"/>
        <v>View on Google Map</v>
      </c>
    </row>
    <row r="303" spans="1:13" x14ac:dyDescent="0.2">
      <c r="A303">
        <v>1155</v>
      </c>
      <c r="B303" t="s">
        <v>1262</v>
      </c>
      <c r="C303" t="str">
        <f t="shared" si="13"/>
        <v>Arctic LTER Site number 1155</v>
      </c>
      <c r="D303" t="s">
        <v>295</v>
      </c>
      <c r="E303" t="s">
        <v>295</v>
      </c>
      <c r="F303" t="s">
        <v>295</v>
      </c>
      <c r="G303" t="s">
        <v>1160</v>
      </c>
      <c r="H303" t="s">
        <v>1262</v>
      </c>
      <c r="I303" t="s">
        <v>1263</v>
      </c>
      <c r="J303" t="s">
        <v>1242</v>
      </c>
      <c r="K303" t="s">
        <v>295</v>
      </c>
      <c r="L303" t="s">
        <v>295</v>
      </c>
      <c r="M303" s="60" t="str">
        <f t="shared" si="12"/>
        <v>View on Google Map</v>
      </c>
    </row>
    <row r="304" spans="1:13" x14ac:dyDescent="0.2">
      <c r="A304">
        <v>1156</v>
      </c>
      <c r="B304" t="s">
        <v>1264</v>
      </c>
      <c r="C304" t="str">
        <f t="shared" si="13"/>
        <v>Arctic LTER Site number 1156</v>
      </c>
      <c r="D304" t="s">
        <v>295</v>
      </c>
      <c r="E304" t="s">
        <v>295</v>
      </c>
      <c r="F304" t="s">
        <v>295</v>
      </c>
      <c r="G304" t="s">
        <v>1160</v>
      </c>
      <c r="H304" t="s">
        <v>1264</v>
      </c>
      <c r="I304" t="s">
        <v>1265</v>
      </c>
      <c r="J304" t="s">
        <v>1242</v>
      </c>
      <c r="K304" t="s">
        <v>295</v>
      </c>
      <c r="L304" t="s">
        <v>295</v>
      </c>
      <c r="M304" s="60" t="str">
        <f t="shared" si="12"/>
        <v>View on Google Map</v>
      </c>
    </row>
    <row r="305" spans="1:13" x14ac:dyDescent="0.2">
      <c r="A305">
        <v>1157</v>
      </c>
      <c r="B305" t="s">
        <v>1266</v>
      </c>
      <c r="C305" t="str">
        <f t="shared" si="13"/>
        <v>Arctic LTER Site number 1157</v>
      </c>
      <c r="D305" t="s">
        <v>295</v>
      </c>
      <c r="E305" t="s">
        <v>295</v>
      </c>
      <c r="F305" t="s">
        <v>295</v>
      </c>
      <c r="G305" t="s">
        <v>1160</v>
      </c>
      <c r="H305" t="s">
        <v>1266</v>
      </c>
      <c r="I305" t="s">
        <v>1267</v>
      </c>
      <c r="J305" t="s">
        <v>1242</v>
      </c>
      <c r="K305" t="s">
        <v>295</v>
      </c>
      <c r="L305" t="s">
        <v>295</v>
      </c>
      <c r="M305" s="60" t="str">
        <f t="shared" si="12"/>
        <v>View on Google Map</v>
      </c>
    </row>
    <row r="306" spans="1:13" x14ac:dyDescent="0.2">
      <c r="A306">
        <v>1158</v>
      </c>
      <c r="B306" t="s">
        <v>1268</v>
      </c>
      <c r="C306" t="str">
        <f t="shared" si="13"/>
        <v>Arctic LTER Site number 1158</v>
      </c>
      <c r="D306" t="s">
        <v>295</v>
      </c>
      <c r="E306" t="s">
        <v>295</v>
      </c>
      <c r="F306" t="s">
        <v>295</v>
      </c>
      <c r="G306" t="s">
        <v>1160</v>
      </c>
      <c r="H306" t="s">
        <v>1268</v>
      </c>
      <c r="I306" t="s">
        <v>1269</v>
      </c>
      <c r="J306" t="s">
        <v>1242</v>
      </c>
      <c r="K306" t="s">
        <v>295</v>
      </c>
      <c r="L306" t="s">
        <v>295</v>
      </c>
      <c r="M306" s="60" t="str">
        <f t="shared" si="12"/>
        <v>View on Google Map</v>
      </c>
    </row>
    <row r="307" spans="1:13" x14ac:dyDescent="0.2">
      <c r="A307">
        <v>1159</v>
      </c>
      <c r="B307" t="s">
        <v>1270</v>
      </c>
      <c r="C307" t="str">
        <f t="shared" si="13"/>
        <v>Arctic LTER Site number 1159</v>
      </c>
      <c r="D307" t="s">
        <v>295</v>
      </c>
      <c r="E307" t="s">
        <v>295</v>
      </c>
      <c r="F307" t="s">
        <v>295</v>
      </c>
      <c r="G307" t="s">
        <v>1160</v>
      </c>
      <c r="H307" t="s">
        <v>1270</v>
      </c>
      <c r="I307" t="s">
        <v>1271</v>
      </c>
      <c r="J307" t="s">
        <v>1242</v>
      </c>
      <c r="K307" t="s">
        <v>295</v>
      </c>
      <c r="L307" t="s">
        <v>295</v>
      </c>
      <c r="M307" s="60" t="str">
        <f t="shared" si="12"/>
        <v>View on Google Map</v>
      </c>
    </row>
    <row r="308" spans="1:13" x14ac:dyDescent="0.2">
      <c r="A308">
        <v>1160</v>
      </c>
      <c r="B308" t="s">
        <v>1272</v>
      </c>
      <c r="C308" t="str">
        <f t="shared" si="13"/>
        <v>Arctic LTER Site number 1160</v>
      </c>
      <c r="D308" t="s">
        <v>295</v>
      </c>
      <c r="E308" t="s">
        <v>295</v>
      </c>
      <c r="F308" t="s">
        <v>295</v>
      </c>
      <c r="G308" t="s">
        <v>1160</v>
      </c>
      <c r="H308" t="s">
        <v>1272</v>
      </c>
      <c r="I308" t="s">
        <v>1273</v>
      </c>
      <c r="J308" t="s">
        <v>1242</v>
      </c>
      <c r="K308" t="s">
        <v>295</v>
      </c>
      <c r="L308" t="s">
        <v>295</v>
      </c>
      <c r="M308" s="60" t="str">
        <f t="shared" si="12"/>
        <v>View on Google Map</v>
      </c>
    </row>
    <row r="309" spans="1:13" x14ac:dyDescent="0.2">
      <c r="A309">
        <v>1161</v>
      </c>
      <c r="B309" t="s">
        <v>1274</v>
      </c>
      <c r="C309" t="str">
        <f t="shared" si="13"/>
        <v>Arctic LTER Site number 1161</v>
      </c>
      <c r="D309" t="s">
        <v>295</v>
      </c>
      <c r="E309" t="s">
        <v>295</v>
      </c>
      <c r="F309" t="s">
        <v>295</v>
      </c>
      <c r="G309" t="s">
        <v>1160</v>
      </c>
      <c r="H309" t="s">
        <v>1274</v>
      </c>
      <c r="I309" t="s">
        <v>1275</v>
      </c>
      <c r="J309" t="s">
        <v>1242</v>
      </c>
      <c r="K309" t="s">
        <v>295</v>
      </c>
      <c r="L309" t="s">
        <v>295</v>
      </c>
      <c r="M309" s="60" t="str">
        <f t="shared" si="12"/>
        <v>View on Google Map</v>
      </c>
    </row>
    <row r="310" spans="1:13" x14ac:dyDescent="0.2">
      <c r="A310">
        <v>1162</v>
      </c>
      <c r="B310" t="s">
        <v>1276</v>
      </c>
      <c r="C310" t="str">
        <f t="shared" si="13"/>
        <v>Arctic LTER Site number 1162</v>
      </c>
      <c r="D310" t="s">
        <v>295</v>
      </c>
      <c r="E310" t="s">
        <v>295</v>
      </c>
      <c r="F310" t="s">
        <v>295</v>
      </c>
      <c r="G310" t="s">
        <v>1160</v>
      </c>
      <c r="H310" t="s">
        <v>1276</v>
      </c>
      <c r="I310" t="s">
        <v>1277</v>
      </c>
      <c r="J310" t="s">
        <v>1242</v>
      </c>
      <c r="K310" t="s">
        <v>295</v>
      </c>
      <c r="L310" t="s">
        <v>295</v>
      </c>
      <c r="M310" s="60" t="str">
        <f t="shared" si="12"/>
        <v>View on Google Map</v>
      </c>
    </row>
    <row r="311" spans="1:13" x14ac:dyDescent="0.2">
      <c r="A311">
        <v>1163</v>
      </c>
      <c r="B311" t="s">
        <v>1278</v>
      </c>
      <c r="C311" t="str">
        <f t="shared" si="13"/>
        <v>Arctic LTER Site number 1163</v>
      </c>
      <c r="D311" t="s">
        <v>295</v>
      </c>
      <c r="E311" t="s">
        <v>295</v>
      </c>
      <c r="F311" t="s">
        <v>295</v>
      </c>
      <c r="G311" t="s">
        <v>1160</v>
      </c>
      <c r="H311" t="s">
        <v>1278</v>
      </c>
      <c r="I311" t="s">
        <v>1279</v>
      </c>
      <c r="J311" t="s">
        <v>1242</v>
      </c>
      <c r="K311" t="s">
        <v>295</v>
      </c>
      <c r="L311" t="s">
        <v>295</v>
      </c>
      <c r="M311" s="60" t="str">
        <f t="shared" si="12"/>
        <v>View on Google Map</v>
      </c>
    </row>
    <row r="312" spans="1:13" x14ac:dyDescent="0.2">
      <c r="A312">
        <v>1164</v>
      </c>
      <c r="B312" t="s">
        <v>1280</v>
      </c>
      <c r="C312" t="str">
        <f t="shared" si="13"/>
        <v>Arctic LTER Site number 1164</v>
      </c>
      <c r="D312" t="s">
        <v>295</v>
      </c>
      <c r="E312" t="s">
        <v>295</v>
      </c>
      <c r="F312" t="s">
        <v>295</v>
      </c>
      <c r="G312" t="s">
        <v>1160</v>
      </c>
      <c r="H312" t="s">
        <v>1280</v>
      </c>
      <c r="I312" t="s">
        <v>1281</v>
      </c>
      <c r="J312" t="s">
        <v>1242</v>
      </c>
      <c r="K312" t="s">
        <v>295</v>
      </c>
      <c r="L312" t="s">
        <v>295</v>
      </c>
      <c r="M312" s="60" t="str">
        <f t="shared" si="12"/>
        <v>View on Google Map</v>
      </c>
    </row>
    <row r="313" spans="1:13" x14ac:dyDescent="0.2">
      <c r="A313">
        <v>1165</v>
      </c>
      <c r="B313" t="s">
        <v>1282</v>
      </c>
      <c r="C313" t="str">
        <f t="shared" si="13"/>
        <v>Arctic LTER Site number 1165</v>
      </c>
      <c r="D313" t="s">
        <v>295</v>
      </c>
      <c r="E313" t="s">
        <v>295</v>
      </c>
      <c r="F313" t="s">
        <v>295</v>
      </c>
      <c r="G313" t="s">
        <v>1160</v>
      </c>
      <c r="H313" t="s">
        <v>1282</v>
      </c>
      <c r="I313" t="s">
        <v>295</v>
      </c>
      <c r="J313" t="s">
        <v>1242</v>
      </c>
      <c r="K313" t="s">
        <v>295</v>
      </c>
      <c r="L313" t="s">
        <v>295</v>
      </c>
      <c r="M313" s="60" t="str">
        <f t="shared" si="12"/>
        <v>View on Google Map</v>
      </c>
    </row>
    <row r="314" spans="1:13" x14ac:dyDescent="0.2">
      <c r="A314">
        <v>1166</v>
      </c>
      <c r="B314" t="s">
        <v>1283</v>
      </c>
      <c r="C314" t="str">
        <f t="shared" si="13"/>
        <v>Arctic LTER Site number 1166</v>
      </c>
      <c r="D314" t="s">
        <v>295</v>
      </c>
      <c r="E314" t="s">
        <v>295</v>
      </c>
      <c r="F314" t="s">
        <v>295</v>
      </c>
      <c r="G314" t="s">
        <v>1160</v>
      </c>
      <c r="H314" t="s">
        <v>1283</v>
      </c>
      <c r="I314" t="s">
        <v>295</v>
      </c>
      <c r="J314" t="s">
        <v>1242</v>
      </c>
      <c r="K314" t="s">
        <v>295</v>
      </c>
      <c r="L314" t="s">
        <v>295</v>
      </c>
      <c r="M314" s="60" t="str">
        <f t="shared" si="12"/>
        <v>View on Google Map</v>
      </c>
    </row>
    <row r="315" spans="1:13" x14ac:dyDescent="0.2">
      <c r="A315">
        <v>1167</v>
      </c>
      <c r="B315" t="s">
        <v>1284</v>
      </c>
      <c r="C315" t="s">
        <v>1285</v>
      </c>
      <c r="D315" t="s">
        <v>295</v>
      </c>
      <c r="E315" t="s">
        <v>295</v>
      </c>
      <c r="F315" t="s">
        <v>295</v>
      </c>
      <c r="G315" t="s">
        <v>1160</v>
      </c>
      <c r="H315" t="s">
        <v>1284</v>
      </c>
      <c r="I315" t="s">
        <v>295</v>
      </c>
      <c r="J315" t="s">
        <v>1286</v>
      </c>
      <c r="K315" t="s">
        <v>295</v>
      </c>
      <c r="L315" t="s">
        <v>295</v>
      </c>
      <c r="M315" s="60" t="str">
        <f t="shared" si="12"/>
        <v>View on Google Map</v>
      </c>
    </row>
    <row r="316" spans="1:13" x14ac:dyDescent="0.2">
      <c r="A316">
        <v>1168</v>
      </c>
      <c r="B316" t="s">
        <v>1287</v>
      </c>
      <c r="C316" t="s">
        <v>1285</v>
      </c>
      <c r="D316" t="s">
        <v>295</v>
      </c>
      <c r="E316" t="s">
        <v>295</v>
      </c>
      <c r="F316" t="s">
        <v>295</v>
      </c>
      <c r="G316" t="s">
        <v>1160</v>
      </c>
      <c r="H316" t="s">
        <v>1287</v>
      </c>
      <c r="I316" t="s">
        <v>295</v>
      </c>
      <c r="J316" t="s">
        <v>1286</v>
      </c>
      <c r="K316" t="s">
        <v>295</v>
      </c>
      <c r="L316" t="s">
        <v>295</v>
      </c>
      <c r="M316" s="60" t="str">
        <f t="shared" si="12"/>
        <v>View on Google Map</v>
      </c>
    </row>
    <row r="317" spans="1:13" x14ac:dyDescent="0.2">
      <c r="A317">
        <v>125</v>
      </c>
      <c r="B317" t="s">
        <v>443</v>
      </c>
      <c r="C317" t="str">
        <f>"Arctic LTER Site number " &amp; A317</f>
        <v>Arctic LTER Site number 125</v>
      </c>
      <c r="D317">
        <v>68.52364</v>
      </c>
      <c r="E317">
        <v>-149.48141000000001</v>
      </c>
      <c r="F317">
        <v>881</v>
      </c>
      <c r="G317" t="s">
        <v>384</v>
      </c>
      <c r="H317" t="s">
        <v>444</v>
      </c>
      <c r="I317" t="s">
        <v>295</v>
      </c>
      <c r="J317" t="s">
        <v>1355</v>
      </c>
      <c r="K317" t="s">
        <v>295</v>
      </c>
      <c r="L317" t="s">
        <v>300</v>
      </c>
      <c r="M317" s="60" t="str">
        <f t="shared" si="12"/>
        <v>View on Google Map</v>
      </c>
    </row>
    <row r="318" spans="1:13" x14ac:dyDescent="0.2">
      <c r="A318">
        <v>110</v>
      </c>
      <c r="B318" t="s">
        <v>409</v>
      </c>
      <c r="C318" t="str">
        <f>"Arctic LTER Site number " &amp; A318</f>
        <v>Arctic LTER Site number 110</v>
      </c>
      <c r="D318">
        <v>68.687380000000005</v>
      </c>
      <c r="E318">
        <v>-149.67458999999999</v>
      </c>
      <c r="F318">
        <v>747</v>
      </c>
      <c r="G318" t="s">
        <v>384</v>
      </c>
      <c r="H318" t="s">
        <v>410</v>
      </c>
      <c r="I318" t="s">
        <v>295</v>
      </c>
      <c r="J318" t="s">
        <v>1355</v>
      </c>
      <c r="K318" t="s">
        <v>295</v>
      </c>
      <c r="L318" t="s">
        <v>295</v>
      </c>
      <c r="M318" s="60" t="str">
        <f t="shared" si="12"/>
        <v>View on Google Map</v>
      </c>
    </row>
    <row r="319" spans="1:13" x14ac:dyDescent="0.2">
      <c r="A319">
        <v>159</v>
      </c>
      <c r="B319" t="s">
        <v>509</v>
      </c>
      <c r="C319" t="str">
        <f>"Arctic LTER Site number " &amp; A319</f>
        <v>Arctic LTER Site number 159</v>
      </c>
      <c r="D319">
        <v>68.38333333333334</v>
      </c>
      <c r="E319">
        <v>-149.91666666666666</v>
      </c>
      <c r="F319">
        <v>681</v>
      </c>
      <c r="G319" t="s">
        <v>384</v>
      </c>
      <c r="H319" t="s">
        <v>510</v>
      </c>
      <c r="I319" t="s">
        <v>295</v>
      </c>
      <c r="J319" t="s">
        <v>1355</v>
      </c>
      <c r="K319" t="s">
        <v>295</v>
      </c>
      <c r="L319" t="s">
        <v>300</v>
      </c>
      <c r="M319" s="60" t="str">
        <f t="shared" si="12"/>
        <v>View on Google Map</v>
      </c>
    </row>
    <row r="320" spans="1:13" x14ac:dyDescent="0.2">
      <c r="B320" t="s">
        <v>1418</v>
      </c>
      <c r="C320" t="s">
        <v>1379</v>
      </c>
      <c r="D320">
        <v>68.590049999999991</v>
      </c>
      <c r="E320">
        <v>-149.72444166666699</v>
      </c>
      <c r="G320" t="s">
        <v>1377</v>
      </c>
      <c r="J320" s="11" t="s">
        <v>1355</v>
      </c>
      <c r="M320" s="60" t="str">
        <f t="shared" si="12"/>
        <v>View on Google Map</v>
      </c>
    </row>
    <row r="321" spans="1:13" x14ac:dyDescent="0.2">
      <c r="B321" t="s">
        <v>1417</v>
      </c>
      <c r="C321" t="s">
        <v>1379</v>
      </c>
      <c r="D321">
        <v>68.590219444444443</v>
      </c>
      <c r="E321">
        <v>-149.725272222222</v>
      </c>
      <c r="G321" t="s">
        <v>1377</v>
      </c>
      <c r="J321" s="11" t="s">
        <v>1355</v>
      </c>
      <c r="M321" s="60" t="str">
        <f t="shared" si="12"/>
        <v>View on Google Map</v>
      </c>
    </row>
    <row r="322" spans="1:13" x14ac:dyDescent="0.2">
      <c r="A322">
        <v>32</v>
      </c>
      <c r="B322" t="s">
        <v>359</v>
      </c>
      <c r="C322" t="str">
        <f>"Arctic LTER Site number " &amp; A322</f>
        <v>Arctic LTER Site number 32</v>
      </c>
      <c r="D322">
        <v>68.933499999999995</v>
      </c>
      <c r="E322">
        <v>-150.30600000000001</v>
      </c>
      <c r="F322" t="s">
        <v>295</v>
      </c>
      <c r="G322" t="s">
        <v>296</v>
      </c>
      <c r="H322" t="s">
        <v>360</v>
      </c>
      <c r="I322" t="s">
        <v>295</v>
      </c>
      <c r="J322" t="s">
        <v>357</v>
      </c>
      <c r="K322" t="s">
        <v>295</v>
      </c>
      <c r="L322" t="s">
        <v>358</v>
      </c>
      <c r="M322" s="60" t="str">
        <f t="shared" si="12"/>
        <v>View on Google Map</v>
      </c>
    </row>
    <row r="323" spans="1:13" x14ac:dyDescent="0.2">
      <c r="A323">
        <v>33</v>
      </c>
      <c r="B323" t="s">
        <v>361</v>
      </c>
      <c r="C323" t="str">
        <f>"Arctic LTER Site number " &amp; A323</f>
        <v>Arctic LTER Site number 33</v>
      </c>
      <c r="D323">
        <v>68.908000000000001</v>
      </c>
      <c r="E323">
        <v>-150.114</v>
      </c>
      <c r="F323" t="s">
        <v>295</v>
      </c>
      <c r="G323" t="s">
        <v>296</v>
      </c>
      <c r="H323" t="s">
        <v>362</v>
      </c>
      <c r="I323" t="s">
        <v>295</v>
      </c>
      <c r="J323" t="s">
        <v>357</v>
      </c>
      <c r="K323" t="s">
        <v>295</v>
      </c>
      <c r="L323" t="s">
        <v>358</v>
      </c>
      <c r="M323" s="60" t="str">
        <f t="shared" ref="M323:M386" si="14">HYPERLINK("http://maps.google.com/maps?q="&amp;D323&amp;","&amp;E323,"View on Google Map")</f>
        <v>View on Google Map</v>
      </c>
    </row>
    <row r="324" spans="1:13" x14ac:dyDescent="0.2">
      <c r="A324">
        <v>1</v>
      </c>
      <c r="B324" t="s">
        <v>1395</v>
      </c>
      <c r="C324" t="s">
        <v>1396</v>
      </c>
      <c r="D324">
        <v>68.639103747222222</v>
      </c>
      <c r="E324">
        <v>-149.39432556944399</v>
      </c>
      <c r="F324">
        <v>750.56600000000003</v>
      </c>
      <c r="G324" t="s">
        <v>1377</v>
      </c>
      <c r="J324" s="11" t="s">
        <v>1355</v>
      </c>
      <c r="M324" s="60" t="str">
        <f t="shared" si="14"/>
        <v>View on Google Map</v>
      </c>
    </row>
    <row r="325" spans="1:13" x14ac:dyDescent="0.2">
      <c r="A325">
        <v>1</v>
      </c>
      <c r="B325" t="s">
        <v>1397</v>
      </c>
      <c r="C325" t="s">
        <v>1379</v>
      </c>
      <c r="D325">
        <v>68.638060455555561</v>
      </c>
      <c r="E325">
        <v>-149.391843363889</v>
      </c>
      <c r="F325">
        <v>750.601</v>
      </c>
      <c r="G325" t="s">
        <v>1377</v>
      </c>
      <c r="J325" s="11" t="s">
        <v>1355</v>
      </c>
      <c r="M325" s="60" t="str">
        <f t="shared" si="14"/>
        <v>View on Google Map</v>
      </c>
    </row>
    <row r="326" spans="1:13" x14ac:dyDescent="0.2">
      <c r="A326">
        <v>1</v>
      </c>
      <c r="B326" t="s">
        <v>1394</v>
      </c>
      <c r="C326" t="s">
        <v>1382</v>
      </c>
      <c r="D326">
        <v>68.640747866666672</v>
      </c>
      <c r="E326">
        <v>-149.40056111111099</v>
      </c>
      <c r="F326">
        <v>747.74400000000003</v>
      </c>
      <c r="G326" t="s">
        <v>1377</v>
      </c>
      <c r="J326" s="11" t="s">
        <v>1355</v>
      </c>
      <c r="M326" s="60" t="str">
        <f t="shared" si="14"/>
        <v>View on Google Map</v>
      </c>
    </row>
    <row r="327" spans="1:13" x14ac:dyDescent="0.2">
      <c r="A327">
        <v>1</v>
      </c>
      <c r="B327" t="s">
        <v>1398</v>
      </c>
      <c r="C327" t="s">
        <v>1379</v>
      </c>
      <c r="D327">
        <v>68.638399647222229</v>
      </c>
      <c r="E327">
        <v>-149.38922950555599</v>
      </c>
      <c r="F327">
        <v>752.79899999999998</v>
      </c>
      <c r="G327" t="s">
        <v>1377</v>
      </c>
      <c r="J327" s="11" t="s">
        <v>1355</v>
      </c>
      <c r="M327" s="60" t="str">
        <f t="shared" si="14"/>
        <v>View on Google Map</v>
      </c>
    </row>
    <row r="328" spans="1:13" x14ac:dyDescent="0.2">
      <c r="A328">
        <v>1</v>
      </c>
      <c r="B328" t="s">
        <v>1399</v>
      </c>
      <c r="C328" t="s">
        <v>1379</v>
      </c>
      <c r="D328">
        <v>68.637445127777781</v>
      </c>
      <c r="E328">
        <v>-149.386685694444</v>
      </c>
      <c r="F328">
        <v>753.32</v>
      </c>
      <c r="G328" t="s">
        <v>1377</v>
      </c>
      <c r="J328" s="11" t="s">
        <v>1355</v>
      </c>
      <c r="M328" s="60" t="str">
        <f t="shared" si="14"/>
        <v>View on Google Map</v>
      </c>
    </row>
    <row r="329" spans="1:13" x14ac:dyDescent="0.2">
      <c r="A329">
        <v>1</v>
      </c>
      <c r="B329" t="s">
        <v>1391</v>
      </c>
      <c r="C329" t="s">
        <v>1375</v>
      </c>
      <c r="D329">
        <v>68.642054250000001</v>
      </c>
      <c r="E329">
        <v>-149.40350056666699</v>
      </c>
      <c r="F329">
        <v>746.26800000000003</v>
      </c>
      <c r="G329" t="s">
        <v>1377</v>
      </c>
      <c r="J329" s="11" t="s">
        <v>1355</v>
      </c>
      <c r="M329" s="60" t="str">
        <f t="shared" si="14"/>
        <v>View on Google Map</v>
      </c>
    </row>
    <row r="330" spans="1:13" x14ac:dyDescent="0.2">
      <c r="A330">
        <v>1</v>
      </c>
      <c r="B330" t="s">
        <v>1392</v>
      </c>
      <c r="C330" t="s">
        <v>1393</v>
      </c>
      <c r="D330">
        <v>68.641460652777781</v>
      </c>
      <c r="E330">
        <v>-149.40187098888899</v>
      </c>
      <c r="F330">
        <v>747.17499999999995</v>
      </c>
      <c r="G330" t="s">
        <v>1377</v>
      </c>
      <c r="J330" s="11" t="s">
        <v>1355</v>
      </c>
      <c r="M330" s="60" t="str">
        <f t="shared" si="14"/>
        <v>View on Google Map</v>
      </c>
    </row>
    <row r="331" spans="1:13" x14ac:dyDescent="0.2">
      <c r="A331">
        <v>1</v>
      </c>
      <c r="B331" t="s">
        <v>1390</v>
      </c>
      <c r="C331" t="s">
        <v>1375</v>
      </c>
      <c r="D331">
        <v>68.643159841666673</v>
      </c>
      <c r="E331">
        <v>-149.40326701388901</v>
      </c>
      <c r="F331">
        <v>746.55200000000002</v>
      </c>
      <c r="G331" t="s">
        <v>1377</v>
      </c>
      <c r="J331" s="11" t="s">
        <v>1355</v>
      </c>
      <c r="M331" s="60" t="str">
        <f t="shared" si="14"/>
        <v>View on Google Map</v>
      </c>
    </row>
    <row r="332" spans="1:13" x14ac:dyDescent="0.2">
      <c r="A332">
        <v>1</v>
      </c>
      <c r="B332" t="s">
        <v>1400</v>
      </c>
      <c r="C332" t="s">
        <v>1382</v>
      </c>
      <c r="D332">
        <v>68.636731430555557</v>
      </c>
      <c r="E332">
        <v>-149.38318683611101</v>
      </c>
      <c r="F332">
        <v>755.19299999999998</v>
      </c>
      <c r="G332" t="s">
        <v>1377</v>
      </c>
      <c r="J332" s="11" t="s">
        <v>1355</v>
      </c>
      <c r="M332" s="60" t="str">
        <f t="shared" si="14"/>
        <v>View on Google Map</v>
      </c>
    </row>
    <row r="333" spans="1:13" x14ac:dyDescent="0.2">
      <c r="A333">
        <v>1</v>
      </c>
      <c r="B333" t="s">
        <v>1389</v>
      </c>
      <c r="C333" t="s">
        <v>1382</v>
      </c>
      <c r="D333">
        <v>68.643629936111111</v>
      </c>
      <c r="E333">
        <v>-149.40249773333301</v>
      </c>
      <c r="F333">
        <v>745.85199999999998</v>
      </c>
      <c r="G333" t="s">
        <v>1377</v>
      </c>
      <c r="J333" s="11" t="s">
        <v>1355</v>
      </c>
      <c r="M333" s="60" t="str">
        <f t="shared" si="14"/>
        <v>View on Google Map</v>
      </c>
    </row>
    <row r="334" spans="1:13" x14ac:dyDescent="0.2">
      <c r="A334">
        <v>1</v>
      </c>
      <c r="B334" t="s">
        <v>1388</v>
      </c>
      <c r="C334" t="s">
        <v>1379</v>
      </c>
      <c r="D334">
        <v>68.644659113888892</v>
      </c>
      <c r="E334">
        <v>-149.405160461111</v>
      </c>
      <c r="F334">
        <v>744.06100000000004</v>
      </c>
      <c r="G334" t="s">
        <v>1377</v>
      </c>
      <c r="J334" s="11" t="s">
        <v>1355</v>
      </c>
      <c r="M334" s="60" t="str">
        <f t="shared" si="14"/>
        <v>View on Google Map</v>
      </c>
    </row>
    <row r="335" spans="1:13" x14ac:dyDescent="0.2">
      <c r="A335">
        <v>1</v>
      </c>
      <c r="B335" t="s">
        <v>1387</v>
      </c>
      <c r="C335" t="s">
        <v>1375</v>
      </c>
      <c r="D335">
        <v>68.646338200000002</v>
      </c>
      <c r="E335">
        <v>-149.41002641666699</v>
      </c>
      <c r="F335">
        <v>741.68899999999996</v>
      </c>
      <c r="G335" t="s">
        <v>1377</v>
      </c>
      <c r="J335" s="11" t="s">
        <v>1355</v>
      </c>
      <c r="M335" s="60" t="str">
        <f t="shared" si="14"/>
        <v>View on Google Map</v>
      </c>
    </row>
    <row r="336" spans="1:13" x14ac:dyDescent="0.2">
      <c r="A336">
        <v>1</v>
      </c>
      <c r="B336" t="s">
        <v>1385</v>
      </c>
      <c r="C336" t="s">
        <v>1386</v>
      </c>
      <c r="D336">
        <v>68.646228841666669</v>
      </c>
      <c r="E336">
        <v>-149.40909021388899</v>
      </c>
      <c r="F336">
        <v>742.04</v>
      </c>
      <c r="G336" t="s">
        <v>1377</v>
      </c>
      <c r="J336" s="11" t="s">
        <v>1355</v>
      </c>
      <c r="M336" s="60" t="str">
        <f t="shared" si="14"/>
        <v>View on Google Map</v>
      </c>
    </row>
    <row r="337" spans="1:13" x14ac:dyDescent="0.2">
      <c r="A337">
        <v>1</v>
      </c>
      <c r="B337" t="s">
        <v>1384</v>
      </c>
      <c r="C337" t="s">
        <v>1379</v>
      </c>
      <c r="D337">
        <v>68.647812641666675</v>
      </c>
      <c r="E337">
        <v>-149.41565431111101</v>
      </c>
      <c r="F337">
        <v>738.87300000000005</v>
      </c>
      <c r="G337" t="s">
        <v>1377</v>
      </c>
      <c r="J337" s="11" t="s">
        <v>1355</v>
      </c>
      <c r="M337" s="60" t="str">
        <f t="shared" si="14"/>
        <v>View on Google Map</v>
      </c>
    </row>
    <row r="338" spans="1:13" x14ac:dyDescent="0.2">
      <c r="A338">
        <v>1</v>
      </c>
      <c r="B338" t="s">
        <v>1383</v>
      </c>
      <c r="C338" t="s">
        <v>1375</v>
      </c>
      <c r="D338">
        <v>68.649547222222225</v>
      </c>
      <c r="E338">
        <v>-149.41615246388901</v>
      </c>
      <c r="F338">
        <v>737.07399999999996</v>
      </c>
      <c r="G338" t="s">
        <v>1377</v>
      </c>
      <c r="J338" s="11" t="s">
        <v>1355</v>
      </c>
      <c r="M338" s="60" t="str">
        <f t="shared" si="14"/>
        <v>View on Google Map</v>
      </c>
    </row>
    <row r="339" spans="1:13" x14ac:dyDescent="0.2">
      <c r="A339">
        <v>1</v>
      </c>
      <c r="B339" t="s">
        <v>1381</v>
      </c>
      <c r="C339" t="s">
        <v>1382</v>
      </c>
      <c r="D339">
        <v>68.65164966388889</v>
      </c>
      <c r="E339">
        <v>-149.41647778611099</v>
      </c>
      <c r="F339">
        <v>735.41800000000001</v>
      </c>
      <c r="G339" t="s">
        <v>1377</v>
      </c>
      <c r="J339" s="11" t="s">
        <v>1355</v>
      </c>
      <c r="M339" s="60" t="str">
        <f t="shared" si="14"/>
        <v>View on Google Map</v>
      </c>
    </row>
    <row r="340" spans="1:13" x14ac:dyDescent="0.2">
      <c r="A340">
        <v>1</v>
      </c>
      <c r="B340" t="s">
        <v>1380</v>
      </c>
      <c r="C340" t="s">
        <v>1375</v>
      </c>
      <c r="D340">
        <v>68.652284541666674</v>
      </c>
      <c r="E340">
        <v>-149.41517665000001</v>
      </c>
      <c r="F340">
        <v>734.78499999999997</v>
      </c>
      <c r="G340" t="s">
        <v>1377</v>
      </c>
      <c r="J340" s="11" t="s">
        <v>1355</v>
      </c>
      <c r="M340" s="60" t="str">
        <f t="shared" si="14"/>
        <v>View on Google Map</v>
      </c>
    </row>
    <row r="341" spans="1:13" x14ac:dyDescent="0.2">
      <c r="A341">
        <v>1</v>
      </c>
      <c r="B341" t="s">
        <v>1378</v>
      </c>
      <c r="C341" t="s">
        <v>1379</v>
      </c>
      <c r="D341">
        <v>68.653667241666668</v>
      </c>
      <c r="E341">
        <v>-149.420855111111</v>
      </c>
      <c r="F341">
        <v>732.173</v>
      </c>
      <c r="G341" t="s">
        <v>1377</v>
      </c>
      <c r="J341" s="11" t="s">
        <v>1355</v>
      </c>
      <c r="M341" s="60" t="str">
        <f t="shared" si="14"/>
        <v>View on Google Map</v>
      </c>
    </row>
    <row r="342" spans="1:13" x14ac:dyDescent="0.2">
      <c r="A342">
        <v>1</v>
      </c>
      <c r="B342" t="s">
        <v>1376</v>
      </c>
      <c r="C342" t="s">
        <v>1375</v>
      </c>
      <c r="D342">
        <v>68.658785577777778</v>
      </c>
      <c r="E342">
        <v>-149.42446433055599</v>
      </c>
      <c r="F342">
        <v>726.91899999999998</v>
      </c>
      <c r="G342" t="s">
        <v>1377</v>
      </c>
      <c r="J342" s="11" t="s">
        <v>1355</v>
      </c>
      <c r="M342" s="60" t="str">
        <f t="shared" si="14"/>
        <v>View on Google Map</v>
      </c>
    </row>
    <row r="343" spans="1:13" x14ac:dyDescent="0.2">
      <c r="A343">
        <v>1</v>
      </c>
      <c r="B343" t="s">
        <v>1412</v>
      </c>
      <c r="C343" t="s">
        <v>1413</v>
      </c>
      <c r="D343">
        <v>68.638340663999998</v>
      </c>
      <c r="E343">
        <v>-149.39350505600001</v>
      </c>
      <c r="G343" t="s">
        <v>1377</v>
      </c>
      <c r="J343" s="11" t="s">
        <v>1355</v>
      </c>
      <c r="M343" s="60" t="str">
        <f t="shared" si="14"/>
        <v>View on Google Map</v>
      </c>
    </row>
    <row r="344" spans="1:13" x14ac:dyDescent="0.2">
      <c r="A344">
        <v>1</v>
      </c>
      <c r="B344" s="11" t="s">
        <v>1447</v>
      </c>
      <c r="C344" s="11" t="s">
        <v>1447</v>
      </c>
      <c r="D344">
        <v>68.647525999999999</v>
      </c>
      <c r="E344">
        <v>-149.411416</v>
      </c>
      <c r="F344">
        <v>731</v>
      </c>
      <c r="G344" t="s">
        <v>296</v>
      </c>
      <c r="H344" t="s">
        <v>297</v>
      </c>
      <c r="I344" t="s">
        <v>295</v>
      </c>
      <c r="J344" t="s">
        <v>1355</v>
      </c>
      <c r="K344" t="s">
        <v>295</v>
      </c>
      <c r="L344" t="s">
        <v>295</v>
      </c>
      <c r="M344" s="60" t="str">
        <f t="shared" si="14"/>
        <v>View on Google Map</v>
      </c>
    </row>
    <row r="345" spans="1:13" x14ac:dyDescent="0.2">
      <c r="A345">
        <v>19</v>
      </c>
      <c r="B345" t="s">
        <v>336</v>
      </c>
      <c r="C345" t="str">
        <f>"Arctic LTER Site number " &amp; A345</f>
        <v>Arctic LTER Site number 19</v>
      </c>
      <c r="D345">
        <v>68.967611000000005</v>
      </c>
      <c r="E345">
        <v>-149.705342</v>
      </c>
      <c r="F345">
        <v>411</v>
      </c>
      <c r="G345" t="s">
        <v>296</v>
      </c>
      <c r="H345" t="s">
        <v>337</v>
      </c>
      <c r="I345" t="s">
        <v>295</v>
      </c>
      <c r="J345" t="s">
        <v>1355</v>
      </c>
      <c r="K345" t="s">
        <v>295</v>
      </c>
      <c r="L345" t="s">
        <v>295</v>
      </c>
      <c r="M345" s="60" t="str">
        <f t="shared" si="14"/>
        <v>View on Google Map</v>
      </c>
    </row>
    <row r="346" spans="1:13" x14ac:dyDescent="0.2">
      <c r="A346">
        <v>16</v>
      </c>
      <c r="B346" t="s">
        <v>330</v>
      </c>
      <c r="C346" t="str">
        <f>"Arctic LTER Site number " &amp; A346</f>
        <v>Arctic LTER Site number 16</v>
      </c>
      <c r="D346" t="s">
        <v>295</v>
      </c>
      <c r="E346" t="s">
        <v>295</v>
      </c>
      <c r="F346" t="s">
        <v>295</v>
      </c>
      <c r="G346" t="s">
        <v>296</v>
      </c>
      <c r="H346" t="s">
        <v>295</v>
      </c>
      <c r="I346" t="s">
        <v>295</v>
      </c>
      <c r="J346" t="s">
        <v>1355</v>
      </c>
      <c r="K346" t="s">
        <v>295</v>
      </c>
      <c r="L346" t="s">
        <v>295</v>
      </c>
      <c r="M346" s="60" t="str">
        <f t="shared" si="14"/>
        <v>View on Google Map</v>
      </c>
    </row>
    <row r="347" spans="1:13" x14ac:dyDescent="0.2">
      <c r="A347">
        <v>1198</v>
      </c>
      <c r="B347" t="s">
        <v>1314</v>
      </c>
      <c r="C347" t="s">
        <v>1313</v>
      </c>
      <c r="D347">
        <v>69.297460909999998</v>
      </c>
      <c r="E347">
        <v>-150.32340117999999</v>
      </c>
      <c r="F347" t="s">
        <v>295</v>
      </c>
      <c r="G347" t="s">
        <v>1160</v>
      </c>
      <c r="H347" t="s">
        <v>295</v>
      </c>
      <c r="I347" t="s">
        <v>295</v>
      </c>
      <c r="J347" t="s">
        <v>1288</v>
      </c>
      <c r="K347" t="s">
        <v>295</v>
      </c>
      <c r="L347" t="s">
        <v>358</v>
      </c>
      <c r="M347" s="60" t="str">
        <f t="shared" si="14"/>
        <v>View on Google Map</v>
      </c>
    </row>
    <row r="348" spans="1:13" x14ac:dyDescent="0.2">
      <c r="A348">
        <v>135</v>
      </c>
      <c r="B348" t="s">
        <v>464</v>
      </c>
      <c r="C348" t="str">
        <f t="shared" ref="C348:C355" si="15">"Arctic LTER Site number " &amp; A348</f>
        <v>Arctic LTER Site number 135</v>
      </c>
      <c r="D348">
        <v>70.333333333333329</v>
      </c>
      <c r="E348">
        <v>-148.80000000000001</v>
      </c>
      <c r="F348">
        <v>4</v>
      </c>
      <c r="G348" t="s">
        <v>384</v>
      </c>
      <c r="H348" t="s">
        <v>465</v>
      </c>
      <c r="I348" t="s">
        <v>295</v>
      </c>
      <c r="J348" t="s">
        <v>1355</v>
      </c>
      <c r="K348" t="s">
        <v>295</v>
      </c>
      <c r="L348" t="s">
        <v>300</v>
      </c>
      <c r="M348" s="60" t="str">
        <f t="shared" si="14"/>
        <v>View on Google Map</v>
      </c>
    </row>
    <row r="349" spans="1:13" x14ac:dyDescent="0.2">
      <c r="A349">
        <v>126</v>
      </c>
      <c r="B349" t="s">
        <v>445</v>
      </c>
      <c r="C349" t="str">
        <f t="shared" si="15"/>
        <v>Arctic LTER Site number 126</v>
      </c>
      <c r="D349">
        <v>68.733333333333334</v>
      </c>
      <c r="E349">
        <v>-148.93333333333334</v>
      </c>
      <c r="F349">
        <v>556</v>
      </c>
      <c r="G349" t="s">
        <v>384</v>
      </c>
      <c r="H349" t="s">
        <v>446</v>
      </c>
      <c r="I349" t="s">
        <v>295</v>
      </c>
      <c r="J349" t="s">
        <v>1355</v>
      </c>
      <c r="K349" t="s">
        <v>295</v>
      </c>
      <c r="L349" t="s">
        <v>300</v>
      </c>
      <c r="M349" s="60" t="str">
        <f t="shared" si="14"/>
        <v>View on Google Map</v>
      </c>
    </row>
    <row r="350" spans="1:13" x14ac:dyDescent="0.2">
      <c r="A350">
        <v>134</v>
      </c>
      <c r="B350" t="s">
        <v>462</v>
      </c>
      <c r="C350" t="str">
        <f t="shared" si="15"/>
        <v>Arctic LTER Site number 134</v>
      </c>
      <c r="D350">
        <v>70.349999999999994</v>
      </c>
      <c r="E350">
        <v>-148.58333333333334</v>
      </c>
      <c r="F350">
        <v>2</v>
      </c>
      <c r="G350" t="s">
        <v>384</v>
      </c>
      <c r="H350" t="s">
        <v>463</v>
      </c>
      <c r="I350" t="s">
        <v>295</v>
      </c>
      <c r="J350" t="s">
        <v>1355</v>
      </c>
      <c r="K350" t="s">
        <v>295</v>
      </c>
      <c r="L350" t="s">
        <v>300</v>
      </c>
      <c r="M350" s="60" t="str">
        <f t="shared" si="14"/>
        <v>View on Google Map</v>
      </c>
    </row>
    <row r="351" spans="1:13" x14ac:dyDescent="0.2">
      <c r="A351">
        <v>128</v>
      </c>
      <c r="B351" t="s">
        <v>449</v>
      </c>
      <c r="C351" t="str">
        <f t="shared" si="15"/>
        <v>Arctic LTER Site number 128</v>
      </c>
      <c r="D351">
        <v>69.033333333333331</v>
      </c>
      <c r="E351">
        <v>-148.85</v>
      </c>
      <c r="F351">
        <v>319</v>
      </c>
      <c r="G351" t="s">
        <v>384</v>
      </c>
      <c r="H351" t="s">
        <v>450</v>
      </c>
      <c r="I351" t="s">
        <v>295</v>
      </c>
      <c r="J351" t="s">
        <v>1355</v>
      </c>
      <c r="K351" t="s">
        <v>295</v>
      </c>
      <c r="L351" t="s">
        <v>300</v>
      </c>
      <c r="M351" s="60" t="str">
        <f t="shared" si="14"/>
        <v>View on Google Map</v>
      </c>
    </row>
    <row r="352" spans="1:13" x14ac:dyDescent="0.2">
      <c r="A352">
        <v>139</v>
      </c>
      <c r="B352" t="s">
        <v>472</v>
      </c>
      <c r="C352" t="str">
        <f t="shared" si="15"/>
        <v>Arctic LTER Site number 139</v>
      </c>
      <c r="D352">
        <v>70.216666666666669</v>
      </c>
      <c r="E352">
        <v>-148.46666666666701</v>
      </c>
      <c r="F352">
        <v>15</v>
      </c>
      <c r="G352" t="s">
        <v>384</v>
      </c>
      <c r="H352" t="s">
        <v>473</v>
      </c>
      <c r="I352" t="s">
        <v>474</v>
      </c>
      <c r="J352" t="s">
        <v>1355</v>
      </c>
      <c r="K352" t="s">
        <v>295</v>
      </c>
      <c r="L352" t="s">
        <v>300</v>
      </c>
      <c r="M352" s="60" t="str">
        <f t="shared" si="14"/>
        <v>View on Google Map</v>
      </c>
    </row>
    <row r="353" spans="1:14" x14ac:dyDescent="0.2">
      <c r="A353">
        <v>127</v>
      </c>
      <c r="B353" t="s">
        <v>447</v>
      </c>
      <c r="C353" t="str">
        <f t="shared" si="15"/>
        <v>Arctic LTER Site number 127</v>
      </c>
      <c r="D353">
        <v>68.733333333333334</v>
      </c>
      <c r="E353">
        <v>-148.96666666666667</v>
      </c>
      <c r="F353">
        <v>597</v>
      </c>
      <c r="G353" t="s">
        <v>384</v>
      </c>
      <c r="H353" t="s">
        <v>448</v>
      </c>
      <c r="I353" t="s">
        <v>295</v>
      </c>
      <c r="J353" t="s">
        <v>1355</v>
      </c>
      <c r="K353" t="s">
        <v>295</v>
      </c>
      <c r="L353" t="s">
        <v>300</v>
      </c>
      <c r="M353" s="60" t="str">
        <f t="shared" si="14"/>
        <v>View on Google Map</v>
      </c>
    </row>
    <row r="354" spans="1:14" x14ac:dyDescent="0.2">
      <c r="A354">
        <v>133</v>
      </c>
      <c r="B354" t="s">
        <v>460</v>
      </c>
      <c r="C354" t="str">
        <f t="shared" si="15"/>
        <v>Arctic LTER Site number 133</v>
      </c>
      <c r="D354">
        <v>70.36666666666666</v>
      </c>
      <c r="E354">
        <v>-148.5</v>
      </c>
      <c r="F354">
        <v>2</v>
      </c>
      <c r="G354" t="s">
        <v>384</v>
      </c>
      <c r="H354" t="s">
        <v>461</v>
      </c>
      <c r="I354" t="s">
        <v>295</v>
      </c>
      <c r="J354" t="s">
        <v>1355</v>
      </c>
      <c r="K354" t="s">
        <v>295</v>
      </c>
      <c r="L354" t="s">
        <v>300</v>
      </c>
      <c r="M354" s="60" t="str">
        <f t="shared" si="14"/>
        <v>View on Google Map</v>
      </c>
    </row>
    <row r="355" spans="1:14" x14ac:dyDescent="0.2">
      <c r="A355">
        <v>140</v>
      </c>
      <c r="B355" t="s">
        <v>475</v>
      </c>
      <c r="C355" t="str">
        <f t="shared" si="15"/>
        <v>Arctic LTER Site number 140</v>
      </c>
      <c r="D355">
        <v>69.583333333333329</v>
      </c>
      <c r="E355">
        <v>-148.63333333333301</v>
      </c>
      <c r="F355">
        <v>145</v>
      </c>
      <c r="G355" t="s">
        <v>384</v>
      </c>
      <c r="H355" t="s">
        <v>476</v>
      </c>
      <c r="I355" t="s">
        <v>477</v>
      </c>
      <c r="J355" t="s">
        <v>1355</v>
      </c>
      <c r="K355" t="s">
        <v>295</v>
      </c>
      <c r="L355" t="s">
        <v>300</v>
      </c>
      <c r="M355" s="60" t="str">
        <f t="shared" si="14"/>
        <v>View on Google Map</v>
      </c>
    </row>
    <row r="356" spans="1:14" x14ac:dyDescent="0.2">
      <c r="A356">
        <v>247</v>
      </c>
      <c r="B356" t="s">
        <v>707</v>
      </c>
      <c r="C356" t="s">
        <v>1481</v>
      </c>
      <c r="D356">
        <v>68.687318124800001</v>
      </c>
      <c r="E356">
        <v>-150.043661294</v>
      </c>
      <c r="F356">
        <v>670</v>
      </c>
      <c r="G356" t="s">
        <v>384</v>
      </c>
      <c r="H356" t="s">
        <v>708</v>
      </c>
      <c r="I356" t="s">
        <v>295</v>
      </c>
      <c r="J356" t="s">
        <v>709</v>
      </c>
      <c r="K356" t="s">
        <v>295</v>
      </c>
      <c r="L356" t="s">
        <v>710</v>
      </c>
      <c r="M356" s="60" t="str">
        <f t="shared" si="14"/>
        <v>View on Google Map</v>
      </c>
      <c r="N356">
        <f t="shared" ref="N356:N387" si="16">VALUE(MID(H356,5,3))</f>
        <v>1</v>
      </c>
    </row>
    <row r="357" spans="1:14" x14ac:dyDescent="0.2">
      <c r="A357">
        <v>248</v>
      </c>
      <c r="B357" t="s">
        <v>711</v>
      </c>
      <c r="C357" t="s">
        <v>1482</v>
      </c>
      <c r="D357">
        <v>68.691799913400004</v>
      </c>
      <c r="E357">
        <v>-150.04995633499999</v>
      </c>
      <c r="F357">
        <v>670</v>
      </c>
      <c r="G357" t="s">
        <v>384</v>
      </c>
      <c r="H357" t="s">
        <v>712</v>
      </c>
      <c r="I357" t="s">
        <v>295</v>
      </c>
      <c r="J357" t="s">
        <v>709</v>
      </c>
      <c r="K357" t="s">
        <v>295</v>
      </c>
      <c r="L357" t="s">
        <v>710</v>
      </c>
      <c r="M357" s="60" t="str">
        <f t="shared" si="14"/>
        <v>View on Google Map</v>
      </c>
      <c r="N357">
        <f t="shared" si="16"/>
        <v>2</v>
      </c>
    </row>
    <row r="358" spans="1:14" x14ac:dyDescent="0.2">
      <c r="A358">
        <v>249</v>
      </c>
      <c r="B358" t="s">
        <v>713</v>
      </c>
      <c r="C358" t="s">
        <v>1483</v>
      </c>
      <c r="D358">
        <v>68.692272706200001</v>
      </c>
      <c r="E358">
        <v>-150.05393183499999</v>
      </c>
      <c r="F358">
        <v>670</v>
      </c>
      <c r="G358" t="s">
        <v>384</v>
      </c>
      <c r="H358" t="s">
        <v>714</v>
      </c>
      <c r="I358" t="s">
        <v>295</v>
      </c>
      <c r="J358" t="s">
        <v>709</v>
      </c>
      <c r="K358" t="s">
        <v>295</v>
      </c>
      <c r="L358" t="s">
        <v>710</v>
      </c>
      <c r="M358" s="60" t="str">
        <f t="shared" si="14"/>
        <v>View on Google Map</v>
      </c>
      <c r="N358">
        <f t="shared" si="16"/>
        <v>3</v>
      </c>
    </row>
    <row r="359" spans="1:14" x14ac:dyDescent="0.2">
      <c r="A359">
        <v>250</v>
      </c>
      <c r="B359" t="s">
        <v>715</v>
      </c>
      <c r="C359" t="s">
        <v>1484</v>
      </c>
      <c r="D359">
        <v>68.694180615799993</v>
      </c>
      <c r="E359">
        <v>-150.05828837300001</v>
      </c>
      <c r="F359">
        <v>670</v>
      </c>
      <c r="G359" t="s">
        <v>384</v>
      </c>
      <c r="H359" t="s">
        <v>716</v>
      </c>
      <c r="I359" t="s">
        <v>295</v>
      </c>
      <c r="J359" t="s">
        <v>709</v>
      </c>
      <c r="K359" t="s">
        <v>295</v>
      </c>
      <c r="L359" t="s">
        <v>710</v>
      </c>
      <c r="M359" s="60" t="str">
        <f t="shared" si="14"/>
        <v>View on Google Map</v>
      </c>
      <c r="N359">
        <f t="shared" si="16"/>
        <v>4</v>
      </c>
    </row>
    <row r="360" spans="1:14" x14ac:dyDescent="0.2">
      <c r="A360">
        <v>251</v>
      </c>
      <c r="B360" t="s">
        <v>717</v>
      </c>
      <c r="C360" t="s">
        <v>1485</v>
      </c>
      <c r="D360">
        <v>68.7077131315</v>
      </c>
      <c r="E360">
        <v>-150.04654580600001</v>
      </c>
      <c r="F360">
        <v>580</v>
      </c>
      <c r="G360" t="s">
        <v>384</v>
      </c>
      <c r="H360" t="s">
        <v>718</v>
      </c>
      <c r="I360" t="s">
        <v>295</v>
      </c>
      <c r="J360" t="s">
        <v>709</v>
      </c>
      <c r="K360" t="s">
        <v>295</v>
      </c>
      <c r="L360" t="s">
        <v>710</v>
      </c>
      <c r="M360" s="60" t="str">
        <f t="shared" si="14"/>
        <v>View on Google Map</v>
      </c>
      <c r="N360">
        <f t="shared" si="16"/>
        <v>5</v>
      </c>
    </row>
    <row r="361" spans="1:14" x14ac:dyDescent="0.2">
      <c r="A361">
        <v>252</v>
      </c>
      <c r="B361" t="s">
        <v>719</v>
      </c>
      <c r="C361" t="s">
        <v>1486</v>
      </c>
      <c r="D361">
        <v>68.713583961699996</v>
      </c>
      <c r="E361">
        <v>-150.03096474</v>
      </c>
      <c r="F361">
        <v>550</v>
      </c>
      <c r="G361" t="s">
        <v>384</v>
      </c>
      <c r="H361" t="s">
        <v>720</v>
      </c>
      <c r="I361" t="s">
        <v>295</v>
      </c>
      <c r="J361" t="s">
        <v>709</v>
      </c>
      <c r="K361" t="s">
        <v>295</v>
      </c>
      <c r="L361" t="s">
        <v>710</v>
      </c>
      <c r="M361" s="60" t="str">
        <f t="shared" si="14"/>
        <v>View on Google Map</v>
      </c>
      <c r="N361">
        <f t="shared" si="16"/>
        <v>6</v>
      </c>
    </row>
    <row r="362" spans="1:14" x14ac:dyDescent="0.2">
      <c r="A362">
        <v>253</v>
      </c>
      <c r="B362" t="s">
        <v>721</v>
      </c>
      <c r="C362" t="s">
        <v>1487</v>
      </c>
      <c r="D362">
        <v>68.717696468200003</v>
      </c>
      <c r="E362">
        <v>-150.03558023400001</v>
      </c>
      <c r="F362">
        <v>550</v>
      </c>
      <c r="G362" t="s">
        <v>384</v>
      </c>
      <c r="H362" t="s">
        <v>722</v>
      </c>
      <c r="I362" t="s">
        <v>295</v>
      </c>
      <c r="J362" t="s">
        <v>709</v>
      </c>
      <c r="K362" t="s">
        <v>295</v>
      </c>
      <c r="L362" t="s">
        <v>710</v>
      </c>
      <c r="M362" s="60" t="str">
        <f t="shared" si="14"/>
        <v>View on Google Map</v>
      </c>
      <c r="N362">
        <f t="shared" si="16"/>
        <v>7</v>
      </c>
    </row>
    <row r="363" spans="1:14" x14ac:dyDescent="0.2">
      <c r="A363">
        <v>254</v>
      </c>
      <c r="B363" t="s">
        <v>723</v>
      </c>
      <c r="C363" t="s">
        <v>1488</v>
      </c>
      <c r="D363">
        <v>68.724625849299997</v>
      </c>
      <c r="E363">
        <v>-150.02664640699999</v>
      </c>
      <c r="F363">
        <v>520</v>
      </c>
      <c r="G363" t="s">
        <v>384</v>
      </c>
      <c r="H363" t="s">
        <v>724</v>
      </c>
      <c r="I363" t="s">
        <v>295</v>
      </c>
      <c r="J363" t="s">
        <v>709</v>
      </c>
      <c r="K363" t="s">
        <v>295</v>
      </c>
      <c r="L363" t="s">
        <v>710</v>
      </c>
      <c r="M363" s="60" t="str">
        <f t="shared" si="14"/>
        <v>View on Google Map</v>
      </c>
      <c r="N363">
        <f t="shared" si="16"/>
        <v>8</v>
      </c>
    </row>
    <row r="364" spans="1:14" x14ac:dyDescent="0.2">
      <c r="A364">
        <v>255</v>
      </c>
      <c r="B364" t="s">
        <v>725</v>
      </c>
      <c r="C364" t="s">
        <v>1489</v>
      </c>
      <c r="D364">
        <v>68.728073916699998</v>
      </c>
      <c r="E364">
        <v>-150.03359923599999</v>
      </c>
      <c r="F364">
        <v>520</v>
      </c>
      <c r="G364" t="s">
        <v>384</v>
      </c>
      <c r="H364" t="s">
        <v>726</v>
      </c>
      <c r="I364" t="s">
        <v>295</v>
      </c>
      <c r="J364" t="s">
        <v>709</v>
      </c>
      <c r="K364" t="s">
        <v>295</v>
      </c>
      <c r="L364" t="s">
        <v>710</v>
      </c>
      <c r="M364" s="60" t="str">
        <f t="shared" si="14"/>
        <v>View on Google Map</v>
      </c>
      <c r="N364">
        <f t="shared" si="16"/>
        <v>9</v>
      </c>
    </row>
    <row r="365" spans="1:14" x14ac:dyDescent="0.2">
      <c r="A365">
        <v>256</v>
      </c>
      <c r="B365" t="s">
        <v>727</v>
      </c>
      <c r="C365" t="s">
        <v>1490</v>
      </c>
      <c r="D365">
        <v>68.701700654700005</v>
      </c>
      <c r="E365">
        <v>-149.74902999599999</v>
      </c>
      <c r="F365">
        <v>760</v>
      </c>
      <c r="G365" t="s">
        <v>384</v>
      </c>
      <c r="H365" t="s">
        <v>728</v>
      </c>
      <c r="I365" t="s">
        <v>295</v>
      </c>
      <c r="J365" t="s">
        <v>709</v>
      </c>
      <c r="K365" t="s">
        <v>295</v>
      </c>
      <c r="L365" t="s">
        <v>710</v>
      </c>
      <c r="M365" s="60" t="str">
        <f t="shared" si="14"/>
        <v>View on Google Map</v>
      </c>
      <c r="N365">
        <f t="shared" si="16"/>
        <v>10</v>
      </c>
    </row>
    <row r="366" spans="1:14" x14ac:dyDescent="0.2">
      <c r="A366">
        <v>257</v>
      </c>
      <c r="B366" t="s">
        <v>729</v>
      </c>
      <c r="C366" t="s">
        <v>1491</v>
      </c>
      <c r="D366">
        <v>68.701945515000006</v>
      </c>
      <c r="E366">
        <v>-149.745520981</v>
      </c>
      <c r="F366">
        <v>760</v>
      </c>
      <c r="G366" t="s">
        <v>384</v>
      </c>
      <c r="H366" t="s">
        <v>730</v>
      </c>
      <c r="I366" t="s">
        <v>295</v>
      </c>
      <c r="J366" t="s">
        <v>709</v>
      </c>
      <c r="K366" t="s">
        <v>295</v>
      </c>
      <c r="L366" t="s">
        <v>710</v>
      </c>
      <c r="M366" s="60" t="str">
        <f t="shared" si="14"/>
        <v>View on Google Map</v>
      </c>
      <c r="N366">
        <f t="shared" si="16"/>
        <v>11</v>
      </c>
    </row>
    <row r="367" spans="1:14" x14ac:dyDescent="0.2">
      <c r="A367">
        <v>258</v>
      </c>
      <c r="B367" t="s">
        <v>731</v>
      </c>
      <c r="C367" t="s">
        <v>1492</v>
      </c>
      <c r="D367">
        <v>68.704802601699996</v>
      </c>
      <c r="E367">
        <v>-149.73409678600001</v>
      </c>
      <c r="F367">
        <v>730</v>
      </c>
      <c r="G367" t="s">
        <v>384</v>
      </c>
      <c r="H367" t="s">
        <v>732</v>
      </c>
      <c r="I367" t="s">
        <v>295</v>
      </c>
      <c r="J367" t="s">
        <v>709</v>
      </c>
      <c r="K367" t="s">
        <v>295</v>
      </c>
      <c r="L367" t="s">
        <v>710</v>
      </c>
      <c r="M367" s="60" t="str">
        <f t="shared" si="14"/>
        <v>View on Google Map</v>
      </c>
      <c r="N367">
        <f t="shared" si="16"/>
        <v>12</v>
      </c>
    </row>
    <row r="368" spans="1:14" x14ac:dyDescent="0.2">
      <c r="A368">
        <v>259</v>
      </c>
      <c r="B368" t="s">
        <v>733</v>
      </c>
      <c r="C368" t="s">
        <v>1493</v>
      </c>
      <c r="D368">
        <v>68.703579720799993</v>
      </c>
      <c r="E368">
        <v>-149.717697128</v>
      </c>
      <c r="F368">
        <v>690</v>
      </c>
      <c r="G368" t="s">
        <v>384</v>
      </c>
      <c r="H368" t="s">
        <v>734</v>
      </c>
      <c r="I368" t="s">
        <v>295</v>
      </c>
      <c r="J368" t="s">
        <v>709</v>
      </c>
      <c r="K368" t="s">
        <v>295</v>
      </c>
      <c r="L368" t="s">
        <v>710</v>
      </c>
      <c r="M368" s="60" t="str">
        <f t="shared" si="14"/>
        <v>View on Google Map</v>
      </c>
      <c r="N368">
        <f t="shared" si="16"/>
        <v>13</v>
      </c>
    </row>
    <row r="369" spans="1:14" x14ac:dyDescent="0.2">
      <c r="A369">
        <v>260</v>
      </c>
      <c r="B369" t="s">
        <v>735</v>
      </c>
      <c r="C369" t="s">
        <v>1494</v>
      </c>
      <c r="D369">
        <v>68.702004088500004</v>
      </c>
      <c r="E369">
        <v>-149.71011160800001</v>
      </c>
      <c r="F369">
        <v>650</v>
      </c>
      <c r="G369" t="s">
        <v>384</v>
      </c>
      <c r="H369" t="s">
        <v>736</v>
      </c>
      <c r="I369" t="s">
        <v>295</v>
      </c>
      <c r="J369" t="s">
        <v>709</v>
      </c>
      <c r="K369" t="s">
        <v>295</v>
      </c>
      <c r="L369" t="s">
        <v>710</v>
      </c>
      <c r="M369" s="60" t="str">
        <f t="shared" si="14"/>
        <v>View on Google Map</v>
      </c>
      <c r="N369">
        <f t="shared" si="16"/>
        <v>14</v>
      </c>
    </row>
    <row r="370" spans="1:14" x14ac:dyDescent="0.2">
      <c r="A370">
        <v>261</v>
      </c>
      <c r="B370" t="s">
        <v>737</v>
      </c>
      <c r="C370" t="s">
        <v>1495</v>
      </c>
      <c r="D370">
        <v>68.707978848899998</v>
      </c>
      <c r="E370">
        <v>-149.715105897</v>
      </c>
      <c r="F370">
        <v>650</v>
      </c>
      <c r="G370" t="s">
        <v>384</v>
      </c>
      <c r="H370" t="s">
        <v>738</v>
      </c>
      <c r="I370" t="s">
        <v>295</v>
      </c>
      <c r="J370" t="s">
        <v>709</v>
      </c>
      <c r="K370" t="s">
        <v>295</v>
      </c>
      <c r="L370" t="s">
        <v>710</v>
      </c>
      <c r="M370" s="60" t="str">
        <f t="shared" si="14"/>
        <v>View on Google Map</v>
      </c>
      <c r="N370">
        <f t="shared" si="16"/>
        <v>15</v>
      </c>
    </row>
    <row r="371" spans="1:14" x14ac:dyDescent="0.2">
      <c r="A371">
        <v>262</v>
      </c>
      <c r="B371" t="s">
        <v>739</v>
      </c>
      <c r="C371" t="s">
        <v>1496</v>
      </c>
      <c r="D371">
        <v>68.707847844300005</v>
      </c>
      <c r="E371">
        <v>-149.69962200099999</v>
      </c>
      <c r="F371">
        <v>650</v>
      </c>
      <c r="G371" t="s">
        <v>384</v>
      </c>
      <c r="H371" t="s">
        <v>740</v>
      </c>
      <c r="I371" t="s">
        <v>295</v>
      </c>
      <c r="J371" t="s">
        <v>709</v>
      </c>
      <c r="K371" t="s">
        <v>295</v>
      </c>
      <c r="L371" t="s">
        <v>710</v>
      </c>
      <c r="M371" s="60" t="str">
        <f t="shared" si="14"/>
        <v>View on Google Map</v>
      </c>
      <c r="N371">
        <f t="shared" si="16"/>
        <v>16</v>
      </c>
    </row>
    <row r="372" spans="1:14" x14ac:dyDescent="0.2">
      <c r="A372">
        <v>263</v>
      </c>
      <c r="B372" t="s">
        <v>741</v>
      </c>
      <c r="C372" t="s">
        <v>1497</v>
      </c>
      <c r="D372">
        <v>68.7041606871</v>
      </c>
      <c r="E372">
        <v>-149.68743035400001</v>
      </c>
      <c r="F372">
        <v>650</v>
      </c>
      <c r="G372" t="s">
        <v>384</v>
      </c>
      <c r="H372" t="s">
        <v>742</v>
      </c>
      <c r="I372" t="s">
        <v>295</v>
      </c>
      <c r="J372" t="s">
        <v>709</v>
      </c>
      <c r="K372" t="s">
        <v>295</v>
      </c>
      <c r="L372" t="s">
        <v>710</v>
      </c>
      <c r="M372" s="60" t="str">
        <f t="shared" si="14"/>
        <v>View on Google Map</v>
      </c>
      <c r="N372">
        <f t="shared" si="16"/>
        <v>17</v>
      </c>
    </row>
    <row r="373" spans="1:14" x14ac:dyDescent="0.2">
      <c r="A373">
        <v>264</v>
      </c>
      <c r="B373" t="s">
        <v>743</v>
      </c>
      <c r="C373" t="s">
        <v>1498</v>
      </c>
      <c r="D373">
        <v>68.699385523999993</v>
      </c>
      <c r="E373">
        <v>-149.69396666399999</v>
      </c>
      <c r="F373">
        <v>650</v>
      </c>
      <c r="G373" t="s">
        <v>384</v>
      </c>
      <c r="H373" t="s">
        <v>744</v>
      </c>
      <c r="I373" t="s">
        <v>295</v>
      </c>
      <c r="J373" t="s">
        <v>709</v>
      </c>
      <c r="K373" t="s">
        <v>295</v>
      </c>
      <c r="L373" t="s">
        <v>710</v>
      </c>
      <c r="M373" s="60" t="str">
        <f t="shared" si="14"/>
        <v>View on Google Map</v>
      </c>
      <c r="N373">
        <f t="shared" si="16"/>
        <v>18</v>
      </c>
    </row>
    <row r="374" spans="1:14" x14ac:dyDescent="0.2">
      <c r="A374">
        <v>265</v>
      </c>
      <c r="B374" t="s">
        <v>745</v>
      </c>
      <c r="C374" t="s">
        <v>1499</v>
      </c>
      <c r="D374">
        <v>68.7022801743</v>
      </c>
      <c r="E374">
        <v>-149.70382138400001</v>
      </c>
      <c r="F374">
        <v>650</v>
      </c>
      <c r="G374" t="s">
        <v>384</v>
      </c>
      <c r="H374" t="s">
        <v>746</v>
      </c>
      <c r="I374" t="s">
        <v>295</v>
      </c>
      <c r="J374" t="s">
        <v>709</v>
      </c>
      <c r="K374" t="s">
        <v>295</v>
      </c>
      <c r="L374" t="s">
        <v>710</v>
      </c>
      <c r="M374" s="60" t="str">
        <f t="shared" si="14"/>
        <v>View on Google Map</v>
      </c>
      <c r="N374">
        <f t="shared" si="16"/>
        <v>19</v>
      </c>
    </row>
    <row r="375" spans="1:14" x14ac:dyDescent="0.2">
      <c r="A375">
        <v>266</v>
      </c>
      <c r="B375" t="s">
        <v>747</v>
      </c>
      <c r="C375" t="s">
        <v>1500</v>
      </c>
      <c r="D375">
        <v>68.691324054399999</v>
      </c>
      <c r="E375">
        <v>-149.78520674699999</v>
      </c>
      <c r="F375">
        <v>650</v>
      </c>
      <c r="G375" t="s">
        <v>384</v>
      </c>
      <c r="H375" t="s">
        <v>748</v>
      </c>
      <c r="I375" t="s">
        <v>295</v>
      </c>
      <c r="J375" t="s">
        <v>709</v>
      </c>
      <c r="K375" t="s">
        <v>295</v>
      </c>
      <c r="L375" t="s">
        <v>710</v>
      </c>
      <c r="M375" s="60" t="str">
        <f t="shared" si="14"/>
        <v>View on Google Map</v>
      </c>
      <c r="N375">
        <f t="shared" si="16"/>
        <v>20</v>
      </c>
    </row>
    <row r="376" spans="1:14" x14ac:dyDescent="0.2">
      <c r="A376">
        <v>267</v>
      </c>
      <c r="B376" t="s">
        <v>749</v>
      </c>
      <c r="C376" t="s">
        <v>1501</v>
      </c>
      <c r="D376">
        <v>68.682528721799997</v>
      </c>
      <c r="E376">
        <v>-149.77156908800001</v>
      </c>
      <c r="F376">
        <v>630</v>
      </c>
      <c r="G376" t="s">
        <v>384</v>
      </c>
      <c r="H376" t="s">
        <v>750</v>
      </c>
      <c r="I376" t="s">
        <v>295</v>
      </c>
      <c r="J376" t="s">
        <v>709</v>
      </c>
      <c r="K376" t="s">
        <v>295</v>
      </c>
      <c r="L376" t="s">
        <v>710</v>
      </c>
      <c r="M376" s="60" t="str">
        <f t="shared" si="14"/>
        <v>View on Google Map</v>
      </c>
      <c r="N376">
        <f t="shared" si="16"/>
        <v>21</v>
      </c>
    </row>
    <row r="377" spans="1:14" x14ac:dyDescent="0.2">
      <c r="A377">
        <v>268</v>
      </c>
      <c r="B377" t="s">
        <v>751</v>
      </c>
      <c r="C377" t="s">
        <v>1502</v>
      </c>
      <c r="D377">
        <v>68.6833666064</v>
      </c>
      <c r="E377">
        <v>-149.78602037900001</v>
      </c>
      <c r="F377">
        <v>620</v>
      </c>
      <c r="G377" t="s">
        <v>384</v>
      </c>
      <c r="H377" t="s">
        <v>752</v>
      </c>
      <c r="I377" t="s">
        <v>295</v>
      </c>
      <c r="J377" t="s">
        <v>709</v>
      </c>
      <c r="K377" t="s">
        <v>295</v>
      </c>
      <c r="L377" t="s">
        <v>710</v>
      </c>
      <c r="M377" s="60" t="str">
        <f t="shared" si="14"/>
        <v>View on Google Map</v>
      </c>
      <c r="N377">
        <f t="shared" si="16"/>
        <v>22</v>
      </c>
    </row>
    <row r="378" spans="1:14" x14ac:dyDescent="0.2">
      <c r="A378">
        <v>269</v>
      </c>
      <c r="B378" t="s">
        <v>753</v>
      </c>
      <c r="C378" t="s">
        <v>1503</v>
      </c>
      <c r="D378">
        <v>68.685049484000004</v>
      </c>
      <c r="E378">
        <v>-149.801322572</v>
      </c>
      <c r="F378">
        <v>590</v>
      </c>
      <c r="G378" t="s">
        <v>384</v>
      </c>
      <c r="H378" t="s">
        <v>754</v>
      </c>
      <c r="I378" t="s">
        <v>295</v>
      </c>
      <c r="J378" t="s">
        <v>709</v>
      </c>
      <c r="K378" t="s">
        <v>295</v>
      </c>
      <c r="L378" t="s">
        <v>710</v>
      </c>
      <c r="M378" s="60" t="str">
        <f t="shared" si="14"/>
        <v>View on Google Map</v>
      </c>
      <c r="N378">
        <f t="shared" si="16"/>
        <v>23</v>
      </c>
    </row>
    <row r="379" spans="1:14" x14ac:dyDescent="0.2">
      <c r="A379">
        <v>270</v>
      </c>
      <c r="B379" t="s">
        <v>755</v>
      </c>
      <c r="C379" t="s">
        <v>1504</v>
      </c>
      <c r="D379">
        <v>68.6853960145</v>
      </c>
      <c r="E379">
        <v>-149.80798693200001</v>
      </c>
      <c r="F379">
        <v>590</v>
      </c>
      <c r="G379" t="s">
        <v>384</v>
      </c>
      <c r="H379" t="s">
        <v>756</v>
      </c>
      <c r="I379" t="s">
        <v>295</v>
      </c>
      <c r="J379" t="s">
        <v>709</v>
      </c>
      <c r="K379" t="s">
        <v>295</v>
      </c>
      <c r="L379" t="s">
        <v>710</v>
      </c>
      <c r="M379" s="60" t="str">
        <f t="shared" si="14"/>
        <v>View on Google Map</v>
      </c>
      <c r="N379">
        <f t="shared" si="16"/>
        <v>24</v>
      </c>
    </row>
    <row r="380" spans="1:14" x14ac:dyDescent="0.2">
      <c r="A380">
        <v>271</v>
      </c>
      <c r="B380" t="s">
        <v>757</v>
      </c>
      <c r="C380" t="s">
        <v>1505</v>
      </c>
      <c r="D380">
        <v>68.682885549900007</v>
      </c>
      <c r="E380">
        <v>-149.809163652</v>
      </c>
      <c r="F380">
        <v>590</v>
      </c>
      <c r="G380" t="s">
        <v>384</v>
      </c>
      <c r="H380" t="s">
        <v>758</v>
      </c>
      <c r="I380" t="s">
        <v>295</v>
      </c>
      <c r="J380" t="s">
        <v>709</v>
      </c>
      <c r="K380" t="s">
        <v>295</v>
      </c>
      <c r="L380" t="s">
        <v>710</v>
      </c>
      <c r="M380" s="60" t="str">
        <f t="shared" si="14"/>
        <v>View on Google Map</v>
      </c>
      <c r="N380">
        <f t="shared" si="16"/>
        <v>25</v>
      </c>
    </row>
    <row r="381" spans="1:14" x14ac:dyDescent="0.2">
      <c r="A381">
        <v>272</v>
      </c>
      <c r="B381" t="s">
        <v>759</v>
      </c>
      <c r="C381" t="s">
        <v>1506</v>
      </c>
      <c r="D381">
        <v>68.682270906200003</v>
      </c>
      <c r="E381">
        <v>-149.81202356599999</v>
      </c>
      <c r="F381" t="s">
        <v>295</v>
      </c>
      <c r="G381" t="s">
        <v>384</v>
      </c>
      <c r="H381" t="s">
        <v>760</v>
      </c>
      <c r="I381" t="s">
        <v>295</v>
      </c>
      <c r="J381" t="s">
        <v>709</v>
      </c>
      <c r="K381" t="s">
        <v>295</v>
      </c>
      <c r="L381" t="s">
        <v>710</v>
      </c>
      <c r="M381" s="60" t="str">
        <f t="shared" si="14"/>
        <v>View on Google Map</v>
      </c>
      <c r="N381">
        <f t="shared" si="16"/>
        <v>26</v>
      </c>
    </row>
    <row r="382" spans="1:14" x14ac:dyDescent="0.2">
      <c r="A382">
        <v>315</v>
      </c>
      <c r="B382" t="s">
        <v>815</v>
      </c>
      <c r="C382" t="s">
        <v>1507</v>
      </c>
      <c r="D382">
        <v>68.568206306199997</v>
      </c>
      <c r="E382">
        <v>-149.167395043</v>
      </c>
      <c r="F382" t="s">
        <v>295</v>
      </c>
      <c r="G382" t="s">
        <v>384</v>
      </c>
      <c r="H382" t="s">
        <v>816</v>
      </c>
      <c r="I382" t="s">
        <v>295</v>
      </c>
      <c r="J382" t="s">
        <v>709</v>
      </c>
      <c r="K382" t="s">
        <v>295</v>
      </c>
      <c r="L382" t="s">
        <v>710</v>
      </c>
      <c r="M382" s="60" t="str">
        <f t="shared" si="14"/>
        <v>View on Google Map</v>
      </c>
      <c r="N382">
        <f t="shared" si="16"/>
        <v>27</v>
      </c>
    </row>
    <row r="383" spans="1:14" x14ac:dyDescent="0.2">
      <c r="A383">
        <v>316</v>
      </c>
      <c r="B383" t="s">
        <v>817</v>
      </c>
      <c r="C383" t="s">
        <v>1508</v>
      </c>
      <c r="D383">
        <v>68.563566134699997</v>
      </c>
      <c r="E383">
        <v>-149.17548626199999</v>
      </c>
      <c r="F383" t="s">
        <v>295</v>
      </c>
      <c r="G383" t="s">
        <v>384</v>
      </c>
      <c r="H383" t="s">
        <v>818</v>
      </c>
      <c r="I383" t="s">
        <v>295</v>
      </c>
      <c r="J383" t="s">
        <v>709</v>
      </c>
      <c r="K383" t="s">
        <v>295</v>
      </c>
      <c r="L383" t="s">
        <v>710</v>
      </c>
      <c r="M383" s="60" t="str">
        <f t="shared" si="14"/>
        <v>View on Google Map</v>
      </c>
      <c r="N383">
        <f t="shared" si="16"/>
        <v>28</v>
      </c>
    </row>
    <row r="384" spans="1:14" x14ac:dyDescent="0.2">
      <c r="A384">
        <v>317</v>
      </c>
      <c r="B384" t="s">
        <v>819</v>
      </c>
      <c r="C384" t="s">
        <v>1509</v>
      </c>
      <c r="D384">
        <v>68.567753827800004</v>
      </c>
      <c r="E384">
        <v>-149.18255546</v>
      </c>
      <c r="F384" t="s">
        <v>295</v>
      </c>
      <c r="G384" t="s">
        <v>384</v>
      </c>
      <c r="H384" t="s">
        <v>820</v>
      </c>
      <c r="I384" t="s">
        <v>295</v>
      </c>
      <c r="J384" t="s">
        <v>709</v>
      </c>
      <c r="K384" t="s">
        <v>295</v>
      </c>
      <c r="L384" t="s">
        <v>710</v>
      </c>
      <c r="M384" s="60" t="str">
        <f t="shared" si="14"/>
        <v>View on Google Map</v>
      </c>
      <c r="N384">
        <f t="shared" si="16"/>
        <v>29</v>
      </c>
    </row>
    <row r="385" spans="1:14" x14ac:dyDescent="0.2">
      <c r="A385">
        <v>318</v>
      </c>
      <c r="B385" t="s">
        <v>821</v>
      </c>
      <c r="C385" t="s">
        <v>1510</v>
      </c>
      <c r="D385">
        <v>68.575143231300004</v>
      </c>
      <c r="E385">
        <v>-149.187493434</v>
      </c>
      <c r="F385">
        <v>899</v>
      </c>
      <c r="G385" t="s">
        <v>384</v>
      </c>
      <c r="H385" t="s">
        <v>822</v>
      </c>
      <c r="I385" t="s">
        <v>295</v>
      </c>
      <c r="J385" t="s">
        <v>709</v>
      </c>
      <c r="K385" t="s">
        <v>295</v>
      </c>
      <c r="L385" t="s">
        <v>710</v>
      </c>
      <c r="M385" s="60" t="str">
        <f t="shared" si="14"/>
        <v>View on Google Map</v>
      </c>
      <c r="N385">
        <f t="shared" si="16"/>
        <v>30</v>
      </c>
    </row>
    <row r="386" spans="1:14" x14ac:dyDescent="0.2">
      <c r="A386">
        <v>319</v>
      </c>
      <c r="B386" t="s">
        <v>823</v>
      </c>
      <c r="C386" t="s">
        <v>1511</v>
      </c>
      <c r="D386">
        <v>68.575979722100001</v>
      </c>
      <c r="E386">
        <v>-149.19939190100001</v>
      </c>
      <c r="F386" t="s">
        <v>295</v>
      </c>
      <c r="G386" t="s">
        <v>384</v>
      </c>
      <c r="H386" t="s">
        <v>824</v>
      </c>
      <c r="I386" t="s">
        <v>295</v>
      </c>
      <c r="J386" t="s">
        <v>709</v>
      </c>
      <c r="K386" t="s">
        <v>295</v>
      </c>
      <c r="L386" t="s">
        <v>710</v>
      </c>
      <c r="M386" s="60" t="str">
        <f t="shared" si="14"/>
        <v>View on Google Map</v>
      </c>
      <c r="N386">
        <f t="shared" si="16"/>
        <v>31</v>
      </c>
    </row>
    <row r="387" spans="1:14" x14ac:dyDescent="0.2">
      <c r="A387">
        <v>320</v>
      </c>
      <c r="B387" t="s">
        <v>825</v>
      </c>
      <c r="C387" t="s">
        <v>1512</v>
      </c>
      <c r="D387">
        <v>68.576887217199996</v>
      </c>
      <c r="E387">
        <v>-149.17782305899999</v>
      </c>
      <c r="F387">
        <v>891</v>
      </c>
      <c r="G387" t="s">
        <v>384</v>
      </c>
      <c r="H387" t="s">
        <v>826</v>
      </c>
      <c r="I387" t="s">
        <v>295</v>
      </c>
      <c r="J387" t="s">
        <v>709</v>
      </c>
      <c r="K387" t="s">
        <v>295</v>
      </c>
      <c r="L387" t="s">
        <v>710</v>
      </c>
      <c r="M387" s="60" t="str">
        <f t="shared" ref="M387:M450" si="17">HYPERLINK("http://maps.google.com/maps?q="&amp;D387&amp;","&amp;E387,"View on Google Map")</f>
        <v>View on Google Map</v>
      </c>
      <c r="N387">
        <f t="shared" si="16"/>
        <v>32</v>
      </c>
    </row>
    <row r="388" spans="1:14" x14ac:dyDescent="0.2">
      <c r="A388">
        <v>321</v>
      </c>
      <c r="B388" t="s">
        <v>827</v>
      </c>
      <c r="C388" t="s">
        <v>1513</v>
      </c>
      <c r="D388">
        <v>68.581215404199995</v>
      </c>
      <c r="E388">
        <v>-149.17874205800001</v>
      </c>
      <c r="F388">
        <v>891</v>
      </c>
      <c r="G388" t="s">
        <v>384</v>
      </c>
      <c r="H388" t="s">
        <v>828</v>
      </c>
      <c r="I388" t="s">
        <v>295</v>
      </c>
      <c r="J388" t="s">
        <v>709</v>
      </c>
      <c r="K388" t="s">
        <v>295</v>
      </c>
      <c r="L388" t="s">
        <v>710</v>
      </c>
      <c r="M388" s="60" t="str">
        <f t="shared" si="17"/>
        <v>View on Google Map</v>
      </c>
      <c r="N388">
        <f t="shared" ref="N388:N419" si="18">VALUE(MID(H388,5,3))</f>
        <v>33</v>
      </c>
    </row>
    <row r="389" spans="1:14" x14ac:dyDescent="0.2">
      <c r="A389">
        <v>322</v>
      </c>
      <c r="B389" t="s">
        <v>829</v>
      </c>
      <c r="C389" t="s">
        <v>1514</v>
      </c>
      <c r="D389">
        <v>68.587382761699999</v>
      </c>
      <c r="E389">
        <v>-149.144248847</v>
      </c>
      <c r="F389" t="s">
        <v>295</v>
      </c>
      <c r="G389" t="s">
        <v>384</v>
      </c>
      <c r="H389" t="s">
        <v>830</v>
      </c>
      <c r="I389" t="s">
        <v>295</v>
      </c>
      <c r="J389" t="s">
        <v>709</v>
      </c>
      <c r="K389" t="s">
        <v>295</v>
      </c>
      <c r="L389" t="s">
        <v>710</v>
      </c>
      <c r="M389" s="60" t="str">
        <f t="shared" si="17"/>
        <v>View on Google Map</v>
      </c>
      <c r="N389">
        <f t="shared" si="18"/>
        <v>34</v>
      </c>
    </row>
    <row r="390" spans="1:14" x14ac:dyDescent="0.2">
      <c r="A390">
        <v>323</v>
      </c>
      <c r="B390" t="s">
        <v>831</v>
      </c>
      <c r="C390" t="s">
        <v>1515</v>
      </c>
      <c r="D390">
        <v>68.548407480700007</v>
      </c>
      <c r="E390">
        <v>-150.03700547700001</v>
      </c>
      <c r="F390" t="s">
        <v>295</v>
      </c>
      <c r="G390" t="s">
        <v>384</v>
      </c>
      <c r="H390" t="s">
        <v>832</v>
      </c>
      <c r="I390" t="s">
        <v>295</v>
      </c>
      <c r="J390" t="s">
        <v>709</v>
      </c>
      <c r="K390" t="s">
        <v>295</v>
      </c>
      <c r="L390" t="s">
        <v>710</v>
      </c>
      <c r="M390" s="60" t="str">
        <f t="shared" si="17"/>
        <v>View on Google Map</v>
      </c>
      <c r="N390">
        <f t="shared" si="18"/>
        <v>35</v>
      </c>
    </row>
    <row r="391" spans="1:14" x14ac:dyDescent="0.2">
      <c r="A391">
        <v>324</v>
      </c>
      <c r="B391" t="s">
        <v>833</v>
      </c>
      <c r="C391" t="s">
        <v>1516</v>
      </c>
      <c r="D391">
        <v>68.550052273099993</v>
      </c>
      <c r="E391">
        <v>-150.02948327199999</v>
      </c>
      <c r="F391" t="s">
        <v>295</v>
      </c>
      <c r="G391" t="s">
        <v>384</v>
      </c>
      <c r="H391" t="s">
        <v>834</v>
      </c>
      <c r="I391" t="s">
        <v>295</v>
      </c>
      <c r="J391" t="s">
        <v>709</v>
      </c>
      <c r="K391" t="s">
        <v>295</v>
      </c>
      <c r="L391" t="s">
        <v>710</v>
      </c>
      <c r="M391" s="60" t="str">
        <f t="shared" si="17"/>
        <v>View on Google Map</v>
      </c>
      <c r="N391">
        <f t="shared" si="18"/>
        <v>36</v>
      </c>
    </row>
    <row r="392" spans="1:14" x14ac:dyDescent="0.2">
      <c r="A392">
        <v>325</v>
      </c>
      <c r="B392" t="s">
        <v>835</v>
      </c>
      <c r="C392" t="s">
        <v>1517</v>
      </c>
      <c r="D392">
        <v>68.5460242857</v>
      </c>
      <c r="E392">
        <v>-150.02463014</v>
      </c>
      <c r="F392" t="s">
        <v>295</v>
      </c>
      <c r="G392" t="s">
        <v>384</v>
      </c>
      <c r="H392" t="s">
        <v>836</v>
      </c>
      <c r="I392" t="s">
        <v>295</v>
      </c>
      <c r="J392" t="s">
        <v>709</v>
      </c>
      <c r="K392" t="s">
        <v>295</v>
      </c>
      <c r="L392" t="s">
        <v>710</v>
      </c>
      <c r="M392" s="60" t="str">
        <f t="shared" si="17"/>
        <v>View on Google Map</v>
      </c>
      <c r="N392">
        <f t="shared" si="18"/>
        <v>37</v>
      </c>
    </row>
    <row r="393" spans="1:14" x14ac:dyDescent="0.2">
      <c r="A393">
        <v>326</v>
      </c>
      <c r="B393" t="s">
        <v>837</v>
      </c>
      <c r="C393" t="s">
        <v>1518</v>
      </c>
      <c r="D393">
        <v>68.550135830100004</v>
      </c>
      <c r="E393">
        <v>-150.01499602000001</v>
      </c>
      <c r="F393" t="s">
        <v>295</v>
      </c>
      <c r="G393" t="s">
        <v>384</v>
      </c>
      <c r="H393" t="s">
        <v>838</v>
      </c>
      <c r="I393" t="s">
        <v>295</v>
      </c>
      <c r="J393" t="s">
        <v>709</v>
      </c>
      <c r="K393" t="s">
        <v>295</v>
      </c>
      <c r="L393" t="s">
        <v>710</v>
      </c>
      <c r="M393" s="60" t="str">
        <f t="shared" si="17"/>
        <v>View on Google Map</v>
      </c>
      <c r="N393">
        <f t="shared" si="18"/>
        <v>38</v>
      </c>
    </row>
    <row r="394" spans="1:14" x14ac:dyDescent="0.2">
      <c r="A394">
        <v>327</v>
      </c>
      <c r="B394" t="s">
        <v>839</v>
      </c>
      <c r="C394" t="s">
        <v>1519</v>
      </c>
      <c r="D394">
        <v>68.556356553000001</v>
      </c>
      <c r="E394">
        <v>-150.01283142599999</v>
      </c>
      <c r="F394" t="s">
        <v>295</v>
      </c>
      <c r="G394" t="s">
        <v>384</v>
      </c>
      <c r="H394" t="s">
        <v>840</v>
      </c>
      <c r="I394" t="s">
        <v>295</v>
      </c>
      <c r="J394" t="s">
        <v>709</v>
      </c>
      <c r="K394" t="s">
        <v>295</v>
      </c>
      <c r="L394" t="s">
        <v>710</v>
      </c>
      <c r="M394" s="60" t="str">
        <f t="shared" si="17"/>
        <v>View on Google Map</v>
      </c>
      <c r="N394">
        <f t="shared" si="18"/>
        <v>39</v>
      </c>
    </row>
    <row r="395" spans="1:14" x14ac:dyDescent="0.2">
      <c r="A395">
        <v>328</v>
      </c>
      <c r="B395" t="s">
        <v>841</v>
      </c>
      <c r="C395" t="s">
        <v>1520</v>
      </c>
      <c r="D395">
        <v>68.565564884200001</v>
      </c>
      <c r="E395">
        <v>-150.00164362699999</v>
      </c>
      <c r="F395" t="s">
        <v>295</v>
      </c>
      <c r="G395" t="s">
        <v>384</v>
      </c>
      <c r="H395" t="s">
        <v>842</v>
      </c>
      <c r="I395" t="s">
        <v>295</v>
      </c>
      <c r="J395" t="s">
        <v>709</v>
      </c>
      <c r="K395" t="s">
        <v>295</v>
      </c>
      <c r="L395" t="s">
        <v>710</v>
      </c>
      <c r="M395" s="60" t="str">
        <f t="shared" si="17"/>
        <v>View on Google Map</v>
      </c>
      <c r="N395">
        <f t="shared" si="18"/>
        <v>40</v>
      </c>
    </row>
    <row r="396" spans="1:14" x14ac:dyDescent="0.2">
      <c r="A396">
        <v>329</v>
      </c>
      <c r="B396" t="s">
        <v>843</v>
      </c>
      <c r="C396" t="s">
        <v>1521</v>
      </c>
      <c r="D396">
        <v>68.567838099200003</v>
      </c>
      <c r="E396">
        <v>-149.99849875500001</v>
      </c>
      <c r="F396" t="s">
        <v>295</v>
      </c>
      <c r="G396" t="s">
        <v>384</v>
      </c>
      <c r="H396" t="s">
        <v>844</v>
      </c>
      <c r="I396" t="s">
        <v>295</v>
      </c>
      <c r="J396" t="s">
        <v>709</v>
      </c>
      <c r="K396" t="s">
        <v>295</v>
      </c>
      <c r="L396" t="s">
        <v>710</v>
      </c>
      <c r="M396" s="60" t="str">
        <f t="shared" si="17"/>
        <v>View on Google Map</v>
      </c>
      <c r="N396">
        <f t="shared" si="18"/>
        <v>41</v>
      </c>
    </row>
    <row r="397" spans="1:14" x14ac:dyDescent="0.2">
      <c r="A397">
        <v>330</v>
      </c>
      <c r="B397" t="s">
        <v>845</v>
      </c>
      <c r="C397" t="s">
        <v>1522</v>
      </c>
      <c r="D397">
        <v>68.5855663241</v>
      </c>
      <c r="E397">
        <v>-149.98167511</v>
      </c>
      <c r="F397" t="s">
        <v>295</v>
      </c>
      <c r="G397" t="s">
        <v>384</v>
      </c>
      <c r="H397" t="s">
        <v>846</v>
      </c>
      <c r="I397" t="s">
        <v>295</v>
      </c>
      <c r="J397" t="s">
        <v>709</v>
      </c>
      <c r="K397" t="s">
        <v>295</v>
      </c>
      <c r="L397" t="s">
        <v>710</v>
      </c>
      <c r="M397" s="60" t="str">
        <f t="shared" si="17"/>
        <v>View on Google Map</v>
      </c>
      <c r="N397">
        <f t="shared" si="18"/>
        <v>42</v>
      </c>
    </row>
    <row r="398" spans="1:14" x14ac:dyDescent="0.2">
      <c r="A398">
        <v>331</v>
      </c>
      <c r="B398" t="s">
        <v>847</v>
      </c>
      <c r="C398" t="s">
        <v>1523</v>
      </c>
      <c r="D398">
        <v>68.534049837699996</v>
      </c>
      <c r="E398">
        <v>-149.157309078</v>
      </c>
      <c r="F398">
        <v>926</v>
      </c>
      <c r="G398" t="s">
        <v>384</v>
      </c>
      <c r="H398" t="s">
        <v>848</v>
      </c>
      <c r="I398" t="s">
        <v>295</v>
      </c>
      <c r="J398" t="s">
        <v>709</v>
      </c>
      <c r="K398" t="s">
        <v>295</v>
      </c>
      <c r="L398" t="s">
        <v>710</v>
      </c>
      <c r="M398" s="60" t="str">
        <f t="shared" si="17"/>
        <v>View on Google Map</v>
      </c>
      <c r="N398">
        <f t="shared" si="18"/>
        <v>43</v>
      </c>
    </row>
    <row r="399" spans="1:14" x14ac:dyDescent="0.2">
      <c r="A399">
        <v>332</v>
      </c>
      <c r="B399" t="s">
        <v>849</v>
      </c>
      <c r="C399" t="s">
        <v>1524</v>
      </c>
      <c r="D399">
        <v>68.533584622000006</v>
      </c>
      <c r="E399">
        <v>-149.16705049699999</v>
      </c>
      <c r="F399" t="s">
        <v>295</v>
      </c>
      <c r="G399" t="s">
        <v>384</v>
      </c>
      <c r="H399" t="s">
        <v>850</v>
      </c>
      <c r="I399" t="s">
        <v>295</v>
      </c>
      <c r="J399" t="s">
        <v>709</v>
      </c>
      <c r="K399" t="s">
        <v>295</v>
      </c>
      <c r="L399" t="s">
        <v>710</v>
      </c>
      <c r="M399" s="60" t="str">
        <f t="shared" si="17"/>
        <v>View on Google Map</v>
      </c>
      <c r="N399">
        <f t="shared" si="18"/>
        <v>44</v>
      </c>
    </row>
    <row r="400" spans="1:14" x14ac:dyDescent="0.2">
      <c r="A400">
        <v>333</v>
      </c>
      <c r="B400" t="s">
        <v>851</v>
      </c>
      <c r="C400" t="s">
        <v>1525</v>
      </c>
      <c r="D400">
        <v>68.533269411600003</v>
      </c>
      <c r="E400">
        <v>-149.19565723900001</v>
      </c>
      <c r="F400">
        <v>899</v>
      </c>
      <c r="G400" t="s">
        <v>384</v>
      </c>
      <c r="H400" t="s">
        <v>852</v>
      </c>
      <c r="I400" t="s">
        <v>295</v>
      </c>
      <c r="J400" t="s">
        <v>709</v>
      </c>
      <c r="K400" t="s">
        <v>295</v>
      </c>
      <c r="L400" t="s">
        <v>710</v>
      </c>
      <c r="M400" s="60" t="str">
        <f t="shared" si="17"/>
        <v>View on Google Map</v>
      </c>
      <c r="N400">
        <f t="shared" si="18"/>
        <v>45</v>
      </c>
    </row>
    <row r="401" spans="1:14" x14ac:dyDescent="0.2">
      <c r="A401">
        <v>335</v>
      </c>
      <c r="B401" t="s">
        <v>853</v>
      </c>
      <c r="C401" t="s">
        <v>1526</v>
      </c>
      <c r="D401">
        <v>68.516771954500001</v>
      </c>
      <c r="E401">
        <v>-150.05742084799999</v>
      </c>
      <c r="F401" t="s">
        <v>295</v>
      </c>
      <c r="G401" t="s">
        <v>384</v>
      </c>
      <c r="H401" t="s">
        <v>854</v>
      </c>
      <c r="I401" t="s">
        <v>295</v>
      </c>
      <c r="J401" t="s">
        <v>709</v>
      </c>
      <c r="K401" t="s">
        <v>295</v>
      </c>
      <c r="L401" t="s">
        <v>710</v>
      </c>
      <c r="M401" s="60" t="str">
        <f t="shared" si="17"/>
        <v>View on Google Map</v>
      </c>
      <c r="N401">
        <f t="shared" si="18"/>
        <v>47</v>
      </c>
    </row>
    <row r="402" spans="1:14" x14ac:dyDescent="0.2">
      <c r="A402">
        <v>336</v>
      </c>
      <c r="B402" t="s">
        <v>855</v>
      </c>
      <c r="C402" t="s">
        <v>1527</v>
      </c>
      <c r="D402">
        <v>68.531484729400006</v>
      </c>
      <c r="E402">
        <v>-150.04821666999999</v>
      </c>
      <c r="F402" t="s">
        <v>295</v>
      </c>
      <c r="G402" t="s">
        <v>384</v>
      </c>
      <c r="H402" t="s">
        <v>856</v>
      </c>
      <c r="I402" t="s">
        <v>295</v>
      </c>
      <c r="J402" t="s">
        <v>709</v>
      </c>
      <c r="K402" t="s">
        <v>295</v>
      </c>
      <c r="L402" t="s">
        <v>710</v>
      </c>
      <c r="M402" s="60" t="str">
        <f t="shared" si="17"/>
        <v>View on Google Map</v>
      </c>
      <c r="N402">
        <f t="shared" si="18"/>
        <v>48</v>
      </c>
    </row>
    <row r="403" spans="1:14" x14ac:dyDescent="0.2">
      <c r="A403">
        <v>337</v>
      </c>
      <c r="B403" t="s">
        <v>857</v>
      </c>
      <c r="C403" t="s">
        <v>1528</v>
      </c>
      <c r="D403">
        <v>68.525496449800002</v>
      </c>
      <c r="E403">
        <v>-150.03164010200001</v>
      </c>
      <c r="F403" t="s">
        <v>295</v>
      </c>
      <c r="G403" t="s">
        <v>384</v>
      </c>
      <c r="H403" t="s">
        <v>858</v>
      </c>
      <c r="I403" t="s">
        <v>295</v>
      </c>
      <c r="J403" t="s">
        <v>709</v>
      </c>
      <c r="K403" t="s">
        <v>295</v>
      </c>
      <c r="L403" t="s">
        <v>710</v>
      </c>
      <c r="M403" s="60" t="str">
        <f t="shared" si="17"/>
        <v>View on Google Map</v>
      </c>
      <c r="N403">
        <f t="shared" si="18"/>
        <v>49</v>
      </c>
    </row>
    <row r="404" spans="1:14" x14ac:dyDescent="0.2">
      <c r="A404">
        <v>338</v>
      </c>
      <c r="B404" t="s">
        <v>859</v>
      </c>
      <c r="C404" t="s">
        <v>1529</v>
      </c>
      <c r="D404">
        <v>68.522395926599998</v>
      </c>
      <c r="E404">
        <v>-150.02260567299999</v>
      </c>
      <c r="F404" t="s">
        <v>295</v>
      </c>
      <c r="G404" t="s">
        <v>384</v>
      </c>
      <c r="H404" t="s">
        <v>860</v>
      </c>
      <c r="I404" t="s">
        <v>295</v>
      </c>
      <c r="J404" t="s">
        <v>709</v>
      </c>
      <c r="K404" t="s">
        <v>295</v>
      </c>
      <c r="L404" t="s">
        <v>710</v>
      </c>
      <c r="M404" s="60" t="str">
        <f t="shared" si="17"/>
        <v>View on Google Map</v>
      </c>
      <c r="N404">
        <f t="shared" si="18"/>
        <v>50</v>
      </c>
    </row>
    <row r="405" spans="1:14" x14ac:dyDescent="0.2">
      <c r="A405">
        <v>339</v>
      </c>
      <c r="B405" t="s">
        <v>861</v>
      </c>
      <c r="C405" t="s">
        <v>1530</v>
      </c>
      <c r="D405">
        <v>68.574095052399997</v>
      </c>
      <c r="E405">
        <v>-149.97662969199999</v>
      </c>
      <c r="F405" t="s">
        <v>295</v>
      </c>
      <c r="G405" t="s">
        <v>384</v>
      </c>
      <c r="H405" t="s">
        <v>862</v>
      </c>
      <c r="I405" t="s">
        <v>295</v>
      </c>
      <c r="J405" t="s">
        <v>709</v>
      </c>
      <c r="K405" t="s">
        <v>295</v>
      </c>
      <c r="L405" t="s">
        <v>710</v>
      </c>
      <c r="M405" s="60" t="str">
        <f t="shared" si="17"/>
        <v>View on Google Map</v>
      </c>
      <c r="N405">
        <f t="shared" si="18"/>
        <v>51</v>
      </c>
    </row>
    <row r="406" spans="1:14" x14ac:dyDescent="0.2">
      <c r="A406">
        <v>340</v>
      </c>
      <c r="B406" t="s">
        <v>863</v>
      </c>
      <c r="C406" t="s">
        <v>1531</v>
      </c>
      <c r="D406">
        <v>68.571671305899997</v>
      </c>
      <c r="E406">
        <v>-149.972667672</v>
      </c>
      <c r="F406" t="s">
        <v>295</v>
      </c>
      <c r="G406" t="s">
        <v>384</v>
      </c>
      <c r="H406" t="s">
        <v>864</v>
      </c>
      <c r="I406" t="s">
        <v>295</v>
      </c>
      <c r="J406" t="s">
        <v>709</v>
      </c>
      <c r="K406" t="s">
        <v>295</v>
      </c>
      <c r="L406" t="s">
        <v>710</v>
      </c>
      <c r="M406" s="60" t="str">
        <f t="shared" si="17"/>
        <v>View on Google Map</v>
      </c>
      <c r="N406">
        <f t="shared" si="18"/>
        <v>52</v>
      </c>
    </row>
    <row r="407" spans="1:14" x14ac:dyDescent="0.2">
      <c r="A407">
        <v>341</v>
      </c>
      <c r="B407" t="s">
        <v>865</v>
      </c>
      <c r="C407" t="s">
        <v>1532</v>
      </c>
      <c r="D407">
        <v>68.562791718200003</v>
      </c>
      <c r="E407">
        <v>-149.977791473</v>
      </c>
      <c r="F407" t="s">
        <v>295</v>
      </c>
      <c r="G407" t="s">
        <v>384</v>
      </c>
      <c r="H407" t="s">
        <v>866</v>
      </c>
      <c r="I407" t="s">
        <v>295</v>
      </c>
      <c r="J407" t="s">
        <v>709</v>
      </c>
      <c r="K407" t="s">
        <v>295</v>
      </c>
      <c r="L407" t="s">
        <v>710</v>
      </c>
      <c r="M407" s="60" t="str">
        <f t="shared" si="17"/>
        <v>View on Google Map</v>
      </c>
      <c r="N407">
        <f t="shared" si="18"/>
        <v>53</v>
      </c>
    </row>
    <row r="408" spans="1:14" x14ac:dyDescent="0.2">
      <c r="A408">
        <v>342</v>
      </c>
      <c r="B408" t="s">
        <v>867</v>
      </c>
      <c r="C408" t="s">
        <v>1533</v>
      </c>
      <c r="D408">
        <v>68.556077412199997</v>
      </c>
      <c r="E408">
        <v>-149.93361884199999</v>
      </c>
      <c r="F408" t="s">
        <v>295</v>
      </c>
      <c r="G408" t="s">
        <v>384</v>
      </c>
      <c r="H408" t="s">
        <v>868</v>
      </c>
      <c r="I408" t="s">
        <v>295</v>
      </c>
      <c r="J408" t="s">
        <v>709</v>
      </c>
      <c r="K408" t="s">
        <v>295</v>
      </c>
      <c r="L408" t="s">
        <v>710</v>
      </c>
      <c r="M408" s="60" t="str">
        <f t="shared" si="17"/>
        <v>View on Google Map</v>
      </c>
      <c r="N408">
        <f t="shared" si="18"/>
        <v>54</v>
      </c>
    </row>
    <row r="409" spans="1:14" x14ac:dyDescent="0.2">
      <c r="A409">
        <v>343</v>
      </c>
      <c r="B409" t="s">
        <v>869</v>
      </c>
      <c r="C409" t="s">
        <v>1534</v>
      </c>
      <c r="D409">
        <v>68.567959712100006</v>
      </c>
      <c r="E409">
        <v>-149.89938475599999</v>
      </c>
      <c r="F409" t="s">
        <v>295</v>
      </c>
      <c r="G409" t="s">
        <v>384</v>
      </c>
      <c r="H409" t="s">
        <v>870</v>
      </c>
      <c r="I409" t="s">
        <v>295</v>
      </c>
      <c r="J409" t="s">
        <v>709</v>
      </c>
      <c r="K409" t="s">
        <v>295</v>
      </c>
      <c r="L409" t="s">
        <v>710</v>
      </c>
      <c r="M409" s="60" t="str">
        <f t="shared" si="17"/>
        <v>View on Google Map</v>
      </c>
      <c r="N409">
        <f t="shared" si="18"/>
        <v>55</v>
      </c>
    </row>
    <row r="410" spans="1:14" x14ac:dyDescent="0.2">
      <c r="A410">
        <v>344</v>
      </c>
      <c r="B410" t="s">
        <v>871</v>
      </c>
      <c r="C410" t="s">
        <v>1535</v>
      </c>
      <c r="D410">
        <v>68.615854386999999</v>
      </c>
      <c r="E410">
        <v>-149.123111674</v>
      </c>
      <c r="F410" t="s">
        <v>295</v>
      </c>
      <c r="G410" t="s">
        <v>384</v>
      </c>
      <c r="H410" t="s">
        <v>872</v>
      </c>
      <c r="I410" t="s">
        <v>295</v>
      </c>
      <c r="J410" t="s">
        <v>709</v>
      </c>
      <c r="K410" t="s">
        <v>295</v>
      </c>
      <c r="L410" t="s">
        <v>710</v>
      </c>
      <c r="M410" s="60" t="str">
        <f t="shared" si="17"/>
        <v>View on Google Map</v>
      </c>
      <c r="N410">
        <f t="shared" si="18"/>
        <v>56</v>
      </c>
    </row>
    <row r="411" spans="1:14" x14ac:dyDescent="0.2">
      <c r="A411">
        <v>345</v>
      </c>
      <c r="B411" t="s">
        <v>873</v>
      </c>
      <c r="C411" t="s">
        <v>1536</v>
      </c>
      <c r="D411">
        <v>68.622759303600006</v>
      </c>
      <c r="E411">
        <v>-149.15087640600001</v>
      </c>
      <c r="F411">
        <v>861</v>
      </c>
      <c r="G411" t="s">
        <v>384</v>
      </c>
      <c r="H411" t="s">
        <v>874</v>
      </c>
      <c r="I411" t="s">
        <v>295</v>
      </c>
      <c r="J411" t="s">
        <v>709</v>
      </c>
      <c r="K411" t="s">
        <v>295</v>
      </c>
      <c r="L411" t="s">
        <v>710</v>
      </c>
      <c r="M411" s="60" t="str">
        <f t="shared" si="17"/>
        <v>View on Google Map</v>
      </c>
      <c r="N411">
        <f t="shared" si="18"/>
        <v>57</v>
      </c>
    </row>
    <row r="412" spans="1:14" x14ac:dyDescent="0.2">
      <c r="A412">
        <v>346</v>
      </c>
      <c r="B412" t="s">
        <v>875</v>
      </c>
      <c r="C412" t="s">
        <v>1537</v>
      </c>
      <c r="D412">
        <v>68.625381351599998</v>
      </c>
      <c r="E412">
        <v>-149.13918719200001</v>
      </c>
      <c r="F412">
        <v>877</v>
      </c>
      <c r="G412" t="s">
        <v>384</v>
      </c>
      <c r="H412" t="s">
        <v>876</v>
      </c>
      <c r="I412" t="s">
        <v>295</v>
      </c>
      <c r="J412" t="s">
        <v>709</v>
      </c>
      <c r="K412" t="s">
        <v>295</v>
      </c>
      <c r="L412" t="s">
        <v>710</v>
      </c>
      <c r="M412" s="60" t="str">
        <f t="shared" si="17"/>
        <v>View on Google Map</v>
      </c>
      <c r="N412">
        <f t="shared" si="18"/>
        <v>58</v>
      </c>
    </row>
    <row r="413" spans="1:14" x14ac:dyDescent="0.2">
      <c r="A413">
        <v>347</v>
      </c>
      <c r="B413" t="s">
        <v>877</v>
      </c>
      <c r="C413" t="s">
        <v>1538</v>
      </c>
      <c r="D413">
        <v>68.630955107899993</v>
      </c>
      <c r="E413">
        <v>-149.161535972</v>
      </c>
      <c r="F413">
        <v>858</v>
      </c>
      <c r="G413" t="s">
        <v>384</v>
      </c>
      <c r="H413" t="s">
        <v>878</v>
      </c>
      <c r="I413" t="s">
        <v>295</v>
      </c>
      <c r="J413" t="s">
        <v>709</v>
      </c>
      <c r="K413" t="s">
        <v>295</v>
      </c>
      <c r="L413" t="s">
        <v>710</v>
      </c>
      <c r="M413" s="60" t="str">
        <f t="shared" si="17"/>
        <v>View on Google Map</v>
      </c>
      <c r="N413">
        <f t="shared" si="18"/>
        <v>59</v>
      </c>
    </row>
    <row r="414" spans="1:14" x14ac:dyDescent="0.2">
      <c r="A414">
        <v>348</v>
      </c>
      <c r="B414" t="s">
        <v>879</v>
      </c>
      <c r="C414" t="s">
        <v>1539</v>
      </c>
      <c r="D414">
        <v>68.636431312400006</v>
      </c>
      <c r="E414">
        <v>-149.14390222200001</v>
      </c>
      <c r="F414" t="s">
        <v>295</v>
      </c>
      <c r="G414" t="s">
        <v>384</v>
      </c>
      <c r="H414" t="s">
        <v>880</v>
      </c>
      <c r="I414" t="s">
        <v>295</v>
      </c>
      <c r="J414" t="s">
        <v>709</v>
      </c>
      <c r="K414" t="s">
        <v>295</v>
      </c>
      <c r="L414" t="s">
        <v>710</v>
      </c>
      <c r="M414" s="60" t="str">
        <f t="shared" si="17"/>
        <v>View on Google Map</v>
      </c>
      <c r="N414">
        <f t="shared" si="18"/>
        <v>60</v>
      </c>
    </row>
    <row r="415" spans="1:14" x14ac:dyDescent="0.2">
      <c r="A415">
        <v>349</v>
      </c>
      <c r="B415" t="s">
        <v>881</v>
      </c>
      <c r="C415" t="s">
        <v>1540</v>
      </c>
      <c r="D415">
        <v>68.638723598300004</v>
      </c>
      <c r="E415">
        <v>-149.17862426400001</v>
      </c>
      <c r="F415" t="s">
        <v>295</v>
      </c>
      <c r="G415" t="s">
        <v>384</v>
      </c>
      <c r="H415" t="s">
        <v>882</v>
      </c>
      <c r="I415" t="s">
        <v>295</v>
      </c>
      <c r="J415" t="s">
        <v>709</v>
      </c>
      <c r="K415" t="s">
        <v>295</v>
      </c>
      <c r="L415" t="s">
        <v>710</v>
      </c>
      <c r="M415" s="60" t="str">
        <f t="shared" si="17"/>
        <v>View on Google Map</v>
      </c>
      <c r="N415">
        <f t="shared" si="18"/>
        <v>61</v>
      </c>
    </row>
    <row r="416" spans="1:14" x14ac:dyDescent="0.2">
      <c r="A416">
        <v>350</v>
      </c>
      <c r="B416" t="s">
        <v>883</v>
      </c>
      <c r="C416" t="s">
        <v>1541</v>
      </c>
      <c r="D416">
        <v>68.634874735899999</v>
      </c>
      <c r="E416">
        <v>-149.193728236</v>
      </c>
      <c r="F416" t="s">
        <v>295</v>
      </c>
      <c r="G416" t="s">
        <v>384</v>
      </c>
      <c r="H416" t="s">
        <v>884</v>
      </c>
      <c r="I416" t="s">
        <v>295</v>
      </c>
      <c r="J416" t="s">
        <v>709</v>
      </c>
      <c r="K416" t="s">
        <v>295</v>
      </c>
      <c r="L416" t="s">
        <v>710</v>
      </c>
      <c r="M416" s="60" t="str">
        <f t="shared" si="17"/>
        <v>View on Google Map</v>
      </c>
      <c r="N416">
        <f t="shared" si="18"/>
        <v>62</v>
      </c>
    </row>
    <row r="417" spans="1:14" x14ac:dyDescent="0.2">
      <c r="A417">
        <v>351</v>
      </c>
      <c r="B417" t="s">
        <v>885</v>
      </c>
      <c r="C417" t="s">
        <v>1542</v>
      </c>
      <c r="D417">
        <v>68.630921065799996</v>
      </c>
      <c r="E417">
        <v>-149.19135200100001</v>
      </c>
      <c r="F417" t="s">
        <v>295</v>
      </c>
      <c r="G417" t="s">
        <v>384</v>
      </c>
      <c r="H417" t="s">
        <v>886</v>
      </c>
      <c r="I417" t="s">
        <v>295</v>
      </c>
      <c r="J417" t="s">
        <v>709</v>
      </c>
      <c r="K417" t="s">
        <v>295</v>
      </c>
      <c r="L417" t="s">
        <v>710</v>
      </c>
      <c r="M417" s="60" t="str">
        <f t="shared" si="17"/>
        <v>View on Google Map</v>
      </c>
      <c r="N417">
        <f t="shared" si="18"/>
        <v>63</v>
      </c>
    </row>
    <row r="418" spans="1:14" x14ac:dyDescent="0.2">
      <c r="A418">
        <v>352</v>
      </c>
      <c r="B418" t="s">
        <v>887</v>
      </c>
      <c r="C418" t="s">
        <v>1543</v>
      </c>
      <c r="D418">
        <v>68.635774522800006</v>
      </c>
      <c r="E418">
        <v>-149.20688041899999</v>
      </c>
      <c r="F418" t="s">
        <v>295</v>
      </c>
      <c r="G418" t="s">
        <v>384</v>
      </c>
      <c r="H418" t="s">
        <v>888</v>
      </c>
      <c r="I418" t="s">
        <v>295</v>
      </c>
      <c r="J418" t="s">
        <v>709</v>
      </c>
      <c r="K418" t="s">
        <v>295</v>
      </c>
      <c r="L418" t="s">
        <v>710</v>
      </c>
      <c r="M418" s="60" t="str">
        <f t="shared" si="17"/>
        <v>View on Google Map</v>
      </c>
      <c r="N418">
        <f t="shared" si="18"/>
        <v>64</v>
      </c>
    </row>
    <row r="419" spans="1:14" x14ac:dyDescent="0.2">
      <c r="A419">
        <v>353</v>
      </c>
      <c r="B419" t="s">
        <v>889</v>
      </c>
      <c r="C419" t="s">
        <v>1544</v>
      </c>
      <c r="D419">
        <v>68.585080002200002</v>
      </c>
      <c r="E419">
        <v>-149.208359645</v>
      </c>
      <c r="F419">
        <v>898</v>
      </c>
      <c r="G419" t="s">
        <v>384</v>
      </c>
      <c r="H419" t="s">
        <v>890</v>
      </c>
      <c r="I419" t="s">
        <v>295</v>
      </c>
      <c r="J419" t="s">
        <v>709</v>
      </c>
      <c r="K419" t="s">
        <v>295</v>
      </c>
      <c r="L419" t="s">
        <v>710</v>
      </c>
      <c r="M419" s="60" t="str">
        <f t="shared" si="17"/>
        <v>View on Google Map</v>
      </c>
      <c r="N419">
        <f t="shared" si="18"/>
        <v>65</v>
      </c>
    </row>
    <row r="420" spans="1:14" x14ac:dyDescent="0.2">
      <c r="A420">
        <v>354</v>
      </c>
      <c r="B420" t="s">
        <v>891</v>
      </c>
      <c r="C420" t="s">
        <v>1545</v>
      </c>
      <c r="D420">
        <v>68.583148055099997</v>
      </c>
      <c r="E420">
        <v>-149.19950362399999</v>
      </c>
      <c r="F420">
        <v>896</v>
      </c>
      <c r="G420" t="s">
        <v>384</v>
      </c>
      <c r="H420" t="s">
        <v>892</v>
      </c>
      <c r="I420" t="s">
        <v>295</v>
      </c>
      <c r="J420" t="s">
        <v>709</v>
      </c>
      <c r="K420" t="s">
        <v>295</v>
      </c>
      <c r="L420" t="s">
        <v>710</v>
      </c>
      <c r="M420" s="60" t="str">
        <f t="shared" si="17"/>
        <v>View on Google Map</v>
      </c>
      <c r="N420">
        <f t="shared" ref="N420:N434" si="19">VALUE(MID(H420,5,3))</f>
        <v>66</v>
      </c>
    </row>
    <row r="421" spans="1:14" x14ac:dyDescent="0.2">
      <c r="A421">
        <v>355</v>
      </c>
      <c r="B421" t="s">
        <v>893</v>
      </c>
      <c r="C421" t="s">
        <v>1546</v>
      </c>
      <c r="D421">
        <v>68.589302268899999</v>
      </c>
      <c r="E421">
        <v>-149.18432651699999</v>
      </c>
      <c r="F421">
        <v>880</v>
      </c>
      <c r="G421" t="s">
        <v>384</v>
      </c>
      <c r="H421" t="s">
        <v>894</v>
      </c>
      <c r="I421" t="s">
        <v>295</v>
      </c>
      <c r="J421" t="s">
        <v>709</v>
      </c>
      <c r="K421" t="s">
        <v>295</v>
      </c>
      <c r="L421" t="s">
        <v>710</v>
      </c>
      <c r="M421" s="60" t="str">
        <f t="shared" si="17"/>
        <v>View on Google Map</v>
      </c>
      <c r="N421">
        <f t="shared" si="19"/>
        <v>67</v>
      </c>
    </row>
    <row r="422" spans="1:14" x14ac:dyDescent="0.2">
      <c r="A422">
        <v>357</v>
      </c>
      <c r="B422" t="s">
        <v>895</v>
      </c>
      <c r="C422" t="s">
        <v>1547</v>
      </c>
      <c r="D422">
        <v>68.595953562800005</v>
      </c>
      <c r="E422">
        <v>-149.161045868</v>
      </c>
      <c r="F422" t="s">
        <v>295</v>
      </c>
      <c r="G422" t="s">
        <v>384</v>
      </c>
      <c r="H422" t="s">
        <v>896</v>
      </c>
      <c r="I422" t="s">
        <v>295</v>
      </c>
      <c r="J422" t="s">
        <v>709</v>
      </c>
      <c r="K422" t="s">
        <v>295</v>
      </c>
      <c r="L422" t="s">
        <v>710</v>
      </c>
      <c r="M422" s="60" t="str">
        <f t="shared" si="17"/>
        <v>View on Google Map</v>
      </c>
      <c r="N422">
        <f t="shared" si="19"/>
        <v>69</v>
      </c>
    </row>
    <row r="423" spans="1:14" x14ac:dyDescent="0.2">
      <c r="A423">
        <v>358</v>
      </c>
      <c r="B423" t="s">
        <v>897</v>
      </c>
      <c r="C423" t="s">
        <v>1548</v>
      </c>
      <c r="D423">
        <v>68.590721600400002</v>
      </c>
      <c r="E423">
        <v>-149.17612158099999</v>
      </c>
      <c r="F423" t="s">
        <v>295</v>
      </c>
      <c r="G423" t="s">
        <v>384</v>
      </c>
      <c r="H423" t="s">
        <v>898</v>
      </c>
      <c r="I423" t="s">
        <v>295</v>
      </c>
      <c r="J423" t="s">
        <v>709</v>
      </c>
      <c r="K423" t="s">
        <v>295</v>
      </c>
      <c r="L423" t="s">
        <v>710</v>
      </c>
      <c r="M423" s="60" t="str">
        <f t="shared" si="17"/>
        <v>View on Google Map</v>
      </c>
      <c r="N423">
        <f t="shared" si="19"/>
        <v>70</v>
      </c>
    </row>
    <row r="424" spans="1:14" x14ac:dyDescent="0.2">
      <c r="A424">
        <v>359</v>
      </c>
      <c r="B424" t="s">
        <v>899</v>
      </c>
      <c r="C424" t="s">
        <v>1549</v>
      </c>
      <c r="D424">
        <v>68.600362864999994</v>
      </c>
      <c r="E424">
        <v>-149.14055367099999</v>
      </c>
      <c r="F424" t="s">
        <v>295</v>
      </c>
      <c r="G424" t="s">
        <v>384</v>
      </c>
      <c r="H424" t="s">
        <v>900</v>
      </c>
      <c r="I424" t="s">
        <v>295</v>
      </c>
      <c r="J424" t="s">
        <v>709</v>
      </c>
      <c r="K424" t="s">
        <v>295</v>
      </c>
      <c r="L424" t="s">
        <v>710</v>
      </c>
      <c r="M424" s="60" t="str">
        <f t="shared" si="17"/>
        <v>View on Google Map</v>
      </c>
      <c r="N424">
        <f t="shared" si="19"/>
        <v>71</v>
      </c>
    </row>
    <row r="425" spans="1:14" x14ac:dyDescent="0.2">
      <c r="A425">
        <v>360</v>
      </c>
      <c r="B425" t="s">
        <v>901</v>
      </c>
      <c r="C425" t="s">
        <v>1550</v>
      </c>
      <c r="D425">
        <v>68.610380375800005</v>
      </c>
      <c r="E425">
        <v>-149.15074315300001</v>
      </c>
      <c r="F425" t="s">
        <v>295</v>
      </c>
      <c r="G425" t="s">
        <v>384</v>
      </c>
      <c r="H425" t="s">
        <v>902</v>
      </c>
      <c r="I425" t="s">
        <v>295</v>
      </c>
      <c r="J425" t="s">
        <v>709</v>
      </c>
      <c r="K425" t="s">
        <v>295</v>
      </c>
      <c r="L425" t="s">
        <v>710</v>
      </c>
      <c r="M425" s="60" t="str">
        <f t="shared" si="17"/>
        <v>View on Google Map</v>
      </c>
      <c r="N425">
        <f t="shared" si="19"/>
        <v>72</v>
      </c>
    </row>
    <row r="426" spans="1:14" x14ac:dyDescent="0.2">
      <c r="A426">
        <v>361</v>
      </c>
      <c r="B426" t="s">
        <v>903</v>
      </c>
      <c r="C426" t="s">
        <v>1551</v>
      </c>
      <c r="D426">
        <v>68.6163784405</v>
      </c>
      <c r="E426">
        <v>-149.16060521700001</v>
      </c>
      <c r="F426" t="s">
        <v>295</v>
      </c>
      <c r="G426" t="s">
        <v>384</v>
      </c>
      <c r="H426" t="s">
        <v>904</v>
      </c>
      <c r="I426" t="s">
        <v>295</v>
      </c>
      <c r="J426" t="s">
        <v>709</v>
      </c>
      <c r="K426" t="s">
        <v>295</v>
      </c>
      <c r="L426" t="s">
        <v>710</v>
      </c>
      <c r="M426" s="60" t="str">
        <f t="shared" si="17"/>
        <v>View on Google Map</v>
      </c>
      <c r="N426">
        <f t="shared" si="19"/>
        <v>73</v>
      </c>
    </row>
    <row r="427" spans="1:14" x14ac:dyDescent="0.2">
      <c r="A427">
        <v>362</v>
      </c>
      <c r="B427" t="s">
        <v>905</v>
      </c>
      <c r="C427" t="s">
        <v>1552</v>
      </c>
      <c r="D427">
        <v>68.617934232500005</v>
      </c>
      <c r="E427">
        <v>-149.18594585299999</v>
      </c>
      <c r="F427" t="s">
        <v>295</v>
      </c>
      <c r="G427" t="s">
        <v>384</v>
      </c>
      <c r="H427" t="s">
        <v>906</v>
      </c>
      <c r="I427" t="s">
        <v>295</v>
      </c>
      <c r="J427" t="s">
        <v>709</v>
      </c>
      <c r="K427" t="s">
        <v>295</v>
      </c>
      <c r="L427" t="s">
        <v>710</v>
      </c>
      <c r="M427" s="60" t="str">
        <f t="shared" si="17"/>
        <v>View on Google Map</v>
      </c>
      <c r="N427">
        <f t="shared" si="19"/>
        <v>74</v>
      </c>
    </row>
    <row r="428" spans="1:14" x14ac:dyDescent="0.2">
      <c r="A428">
        <v>363</v>
      </c>
      <c r="B428" t="s">
        <v>907</v>
      </c>
      <c r="C428" t="s">
        <v>1553</v>
      </c>
      <c r="D428">
        <v>68.614396448299999</v>
      </c>
      <c r="E428">
        <v>-149.19403818800001</v>
      </c>
      <c r="F428" t="s">
        <v>295</v>
      </c>
      <c r="G428" t="s">
        <v>384</v>
      </c>
      <c r="H428" t="s">
        <v>908</v>
      </c>
      <c r="I428" t="s">
        <v>295</v>
      </c>
      <c r="J428" t="s">
        <v>709</v>
      </c>
      <c r="K428" t="s">
        <v>295</v>
      </c>
      <c r="L428" t="s">
        <v>710</v>
      </c>
      <c r="M428" s="60" t="str">
        <f t="shared" si="17"/>
        <v>View on Google Map</v>
      </c>
      <c r="N428">
        <f t="shared" si="19"/>
        <v>75</v>
      </c>
    </row>
    <row r="429" spans="1:14" x14ac:dyDescent="0.2">
      <c r="A429">
        <v>364</v>
      </c>
      <c r="B429" t="s">
        <v>909</v>
      </c>
      <c r="C429" t="s">
        <v>1554</v>
      </c>
      <c r="D429">
        <v>68.694256581000005</v>
      </c>
      <c r="E429">
        <v>-149.73679655699999</v>
      </c>
      <c r="F429" t="s">
        <v>295</v>
      </c>
      <c r="G429" t="s">
        <v>384</v>
      </c>
      <c r="H429" t="s">
        <v>910</v>
      </c>
      <c r="I429" t="s">
        <v>295</v>
      </c>
      <c r="J429" t="s">
        <v>709</v>
      </c>
      <c r="K429" t="s">
        <v>295</v>
      </c>
      <c r="L429" t="s">
        <v>710</v>
      </c>
      <c r="M429" s="60" t="str">
        <f t="shared" si="17"/>
        <v>View on Google Map</v>
      </c>
      <c r="N429">
        <f t="shared" si="19"/>
        <v>76</v>
      </c>
    </row>
    <row r="430" spans="1:14" x14ac:dyDescent="0.2">
      <c r="A430">
        <v>365</v>
      </c>
      <c r="B430" t="s">
        <v>911</v>
      </c>
      <c r="C430" t="s">
        <v>1555</v>
      </c>
      <c r="D430">
        <v>68.696056827099994</v>
      </c>
      <c r="E430">
        <v>-149.73131395300001</v>
      </c>
      <c r="F430" t="s">
        <v>295</v>
      </c>
      <c r="G430" t="s">
        <v>384</v>
      </c>
      <c r="H430" t="s">
        <v>912</v>
      </c>
      <c r="I430" t="s">
        <v>295</v>
      </c>
      <c r="J430" t="s">
        <v>709</v>
      </c>
      <c r="K430" t="s">
        <v>295</v>
      </c>
      <c r="L430" t="s">
        <v>710</v>
      </c>
      <c r="M430" s="60" t="str">
        <f t="shared" si="17"/>
        <v>View on Google Map</v>
      </c>
      <c r="N430">
        <f t="shared" si="19"/>
        <v>77</v>
      </c>
    </row>
    <row r="431" spans="1:14" x14ac:dyDescent="0.2">
      <c r="A431">
        <v>366</v>
      </c>
      <c r="B431" t="s">
        <v>913</v>
      </c>
      <c r="C431" t="s">
        <v>1556</v>
      </c>
      <c r="D431">
        <v>68.696468206399999</v>
      </c>
      <c r="E431">
        <v>-149.708828248</v>
      </c>
      <c r="F431" t="s">
        <v>295</v>
      </c>
      <c r="G431" t="s">
        <v>384</v>
      </c>
      <c r="H431" t="s">
        <v>914</v>
      </c>
      <c r="I431" t="s">
        <v>295</v>
      </c>
      <c r="J431" t="s">
        <v>709</v>
      </c>
      <c r="K431" t="s">
        <v>295</v>
      </c>
      <c r="L431" t="s">
        <v>710</v>
      </c>
      <c r="M431" s="60" t="str">
        <f t="shared" si="17"/>
        <v>View on Google Map</v>
      </c>
      <c r="N431">
        <f t="shared" si="19"/>
        <v>78</v>
      </c>
    </row>
    <row r="432" spans="1:14" x14ac:dyDescent="0.2">
      <c r="A432">
        <v>367</v>
      </c>
      <c r="B432" t="s">
        <v>915</v>
      </c>
      <c r="C432" t="s">
        <v>1557</v>
      </c>
      <c r="D432">
        <v>68.688141157800004</v>
      </c>
      <c r="E432">
        <v>-149.73555264800001</v>
      </c>
      <c r="F432" t="s">
        <v>295</v>
      </c>
      <c r="G432" t="s">
        <v>384</v>
      </c>
      <c r="H432" t="s">
        <v>916</v>
      </c>
      <c r="I432" t="s">
        <v>295</v>
      </c>
      <c r="J432" t="s">
        <v>709</v>
      </c>
      <c r="K432" t="s">
        <v>295</v>
      </c>
      <c r="L432" t="s">
        <v>710</v>
      </c>
      <c r="M432" s="60" t="str">
        <f t="shared" si="17"/>
        <v>View on Google Map</v>
      </c>
      <c r="N432">
        <f t="shared" si="19"/>
        <v>79</v>
      </c>
    </row>
    <row r="433" spans="1:14" x14ac:dyDescent="0.2">
      <c r="A433">
        <v>368</v>
      </c>
      <c r="B433" t="s">
        <v>917</v>
      </c>
      <c r="C433" t="s">
        <v>1558</v>
      </c>
      <c r="D433">
        <v>68.682810930000002</v>
      </c>
      <c r="E433">
        <v>-149.73974315500001</v>
      </c>
      <c r="F433" t="s">
        <v>295</v>
      </c>
      <c r="G433" t="s">
        <v>384</v>
      </c>
      <c r="H433" t="s">
        <v>918</v>
      </c>
      <c r="I433" t="s">
        <v>295</v>
      </c>
      <c r="J433" t="s">
        <v>709</v>
      </c>
      <c r="K433" t="s">
        <v>295</v>
      </c>
      <c r="L433" t="s">
        <v>710</v>
      </c>
      <c r="M433" s="60" t="str">
        <f t="shared" si="17"/>
        <v>View on Google Map</v>
      </c>
      <c r="N433">
        <f t="shared" si="19"/>
        <v>80</v>
      </c>
    </row>
    <row r="434" spans="1:14" x14ac:dyDescent="0.2">
      <c r="A434">
        <v>369</v>
      </c>
      <c r="B434" t="s">
        <v>919</v>
      </c>
      <c r="C434" t="s">
        <v>1559</v>
      </c>
      <c r="D434">
        <v>68.682815967099998</v>
      </c>
      <c r="E434">
        <v>-149.759701116</v>
      </c>
      <c r="F434" t="s">
        <v>295</v>
      </c>
      <c r="G434" t="s">
        <v>384</v>
      </c>
      <c r="H434" t="s">
        <v>920</v>
      </c>
      <c r="I434" t="s">
        <v>295</v>
      </c>
      <c r="J434" t="s">
        <v>709</v>
      </c>
      <c r="K434" t="s">
        <v>295</v>
      </c>
      <c r="L434" t="s">
        <v>710</v>
      </c>
      <c r="M434" s="60" t="str">
        <f t="shared" si="17"/>
        <v>View on Google Map</v>
      </c>
      <c r="N434">
        <f t="shared" si="19"/>
        <v>81</v>
      </c>
    </row>
    <row r="435" spans="1:14" x14ac:dyDescent="0.2">
      <c r="A435">
        <v>1225</v>
      </c>
      <c r="B435" t="s">
        <v>1360</v>
      </c>
      <c r="C435" s="11" t="s">
        <v>1364</v>
      </c>
      <c r="D435">
        <v>68.641727000000003</v>
      </c>
      <c r="E435">
        <v>-149.58665300000001</v>
      </c>
      <c r="F435">
        <v>724</v>
      </c>
      <c r="G435" t="s">
        <v>1160</v>
      </c>
      <c r="H435" t="s">
        <v>295</v>
      </c>
      <c r="I435" t="s">
        <v>295</v>
      </c>
      <c r="J435" t="s">
        <v>1355</v>
      </c>
      <c r="K435" t="s">
        <v>295</v>
      </c>
      <c r="L435" t="s">
        <v>295</v>
      </c>
      <c r="M435" s="60" t="str">
        <f t="shared" si="17"/>
        <v>View on Google Map</v>
      </c>
    </row>
    <row r="436" spans="1:14" x14ac:dyDescent="0.2">
      <c r="B436" t="s">
        <v>1372</v>
      </c>
      <c r="C436" s="64" t="s">
        <v>1373</v>
      </c>
      <c r="D436">
        <v>68.622865000000004</v>
      </c>
      <c r="E436">
        <v>-149.60854499999999</v>
      </c>
      <c r="F436">
        <v>758</v>
      </c>
      <c r="G436" t="s">
        <v>1160</v>
      </c>
      <c r="J436" t="s">
        <v>1355</v>
      </c>
      <c r="M436" s="60" t="str">
        <f t="shared" si="17"/>
        <v>View on Google Map</v>
      </c>
    </row>
    <row r="437" spans="1:14" x14ac:dyDescent="0.2">
      <c r="A437">
        <v>1220</v>
      </c>
      <c r="B437" t="s">
        <v>1356</v>
      </c>
      <c r="C437" s="11" t="s">
        <v>1365</v>
      </c>
      <c r="D437">
        <v>68.624410999999995</v>
      </c>
      <c r="E437">
        <v>-149.609589</v>
      </c>
      <c r="F437">
        <v>750</v>
      </c>
      <c r="G437" t="s">
        <v>1160</v>
      </c>
      <c r="H437" t="s">
        <v>295</v>
      </c>
      <c r="I437" t="s">
        <v>295</v>
      </c>
      <c r="J437" t="s">
        <v>1355</v>
      </c>
      <c r="K437" t="s">
        <v>295</v>
      </c>
      <c r="L437" t="s">
        <v>295</v>
      </c>
      <c r="M437" s="60" t="str">
        <f t="shared" si="17"/>
        <v>View on Google Map</v>
      </c>
    </row>
    <row r="438" spans="1:14" x14ac:dyDescent="0.2">
      <c r="A438">
        <v>1222</v>
      </c>
      <c r="B438" t="s">
        <v>1363</v>
      </c>
      <c r="C438" s="11" t="s">
        <v>1366</v>
      </c>
      <c r="D438">
        <v>68.629636000000005</v>
      </c>
      <c r="E438">
        <v>-149.57565600000001</v>
      </c>
      <c r="F438">
        <v>755</v>
      </c>
      <c r="G438" t="s">
        <v>1160</v>
      </c>
      <c r="H438" t="s">
        <v>295</v>
      </c>
      <c r="I438" t="s">
        <v>295</v>
      </c>
      <c r="J438" t="s">
        <v>1355</v>
      </c>
      <c r="K438" t="s">
        <v>295</v>
      </c>
      <c r="L438" t="s">
        <v>295</v>
      </c>
      <c r="M438" s="60" t="str">
        <f t="shared" si="17"/>
        <v>View on Google Map</v>
      </c>
    </row>
    <row r="439" spans="1:14" x14ac:dyDescent="0.2">
      <c r="A439">
        <v>1228</v>
      </c>
      <c r="B439" t="s">
        <v>1362</v>
      </c>
      <c r="C439" s="11" t="s">
        <v>1367</v>
      </c>
      <c r="D439">
        <v>68.634530999999996</v>
      </c>
      <c r="E439">
        <v>-149.64205799999999</v>
      </c>
      <c r="F439">
        <v>748</v>
      </c>
      <c r="G439" t="s">
        <v>1160</v>
      </c>
      <c r="H439" t="s">
        <v>295</v>
      </c>
      <c r="I439" t="s">
        <v>295</v>
      </c>
      <c r="J439" t="s">
        <v>1355</v>
      </c>
      <c r="K439" t="s">
        <v>295</v>
      </c>
      <c r="L439" t="s">
        <v>295</v>
      </c>
      <c r="M439" s="60" t="str">
        <f t="shared" si="17"/>
        <v>View on Google Map</v>
      </c>
    </row>
    <row r="440" spans="1:14" x14ac:dyDescent="0.2">
      <c r="A440">
        <v>1227</v>
      </c>
      <c r="B440" t="s">
        <v>1361</v>
      </c>
      <c r="C440" s="11" t="s">
        <v>1368</v>
      </c>
      <c r="D440">
        <v>68.634039000000001</v>
      </c>
      <c r="E440">
        <v>-149.63704899999999</v>
      </c>
      <c r="F440">
        <v>750</v>
      </c>
      <c r="G440" t="s">
        <v>1160</v>
      </c>
      <c r="H440" t="s">
        <v>295</v>
      </c>
      <c r="I440" t="s">
        <v>295</v>
      </c>
      <c r="J440" t="s">
        <v>1355</v>
      </c>
      <c r="K440" t="s">
        <v>295</v>
      </c>
      <c r="L440" t="s">
        <v>295</v>
      </c>
      <c r="M440" s="60" t="str">
        <f t="shared" si="17"/>
        <v>View on Google Map</v>
      </c>
    </row>
    <row r="441" spans="1:14" x14ac:dyDescent="0.2">
      <c r="A441">
        <v>1223</v>
      </c>
      <c r="B441" t="s">
        <v>1358</v>
      </c>
      <c r="C441" s="11" t="s">
        <v>1369</v>
      </c>
      <c r="D441">
        <v>68.635624000000007</v>
      </c>
      <c r="E441">
        <v>-149.587064</v>
      </c>
      <c r="F441">
        <v>745</v>
      </c>
      <c r="G441" t="s">
        <v>1160</v>
      </c>
      <c r="H441" t="s">
        <v>295</v>
      </c>
      <c r="I441" t="s">
        <v>295</v>
      </c>
      <c r="J441" t="s">
        <v>1355</v>
      </c>
      <c r="K441" t="s">
        <v>295</v>
      </c>
      <c r="L441" t="s">
        <v>295</v>
      </c>
      <c r="M441" s="60" t="str">
        <f t="shared" si="17"/>
        <v>View on Google Map</v>
      </c>
    </row>
    <row r="442" spans="1:14" x14ac:dyDescent="0.2">
      <c r="A442">
        <v>1224</v>
      </c>
      <c r="B442" t="s">
        <v>1359</v>
      </c>
      <c r="C442" s="11" t="s">
        <v>1370</v>
      </c>
      <c r="D442">
        <v>68.638692000000006</v>
      </c>
      <c r="E442">
        <v>-149.567789</v>
      </c>
      <c r="F442">
        <v>731</v>
      </c>
      <c r="G442" t="s">
        <v>1160</v>
      </c>
      <c r="H442" t="s">
        <v>295</v>
      </c>
      <c r="I442" t="s">
        <v>295</v>
      </c>
      <c r="J442" t="s">
        <v>1355</v>
      </c>
      <c r="K442" t="s">
        <v>295</v>
      </c>
      <c r="L442" t="s">
        <v>295</v>
      </c>
      <c r="M442" s="60" t="str">
        <f t="shared" si="17"/>
        <v>View on Google Map</v>
      </c>
    </row>
    <row r="443" spans="1:14" x14ac:dyDescent="0.2">
      <c r="A443">
        <v>1221</v>
      </c>
      <c r="B443" t="s">
        <v>1357</v>
      </c>
      <c r="C443" s="11" t="s">
        <v>1371</v>
      </c>
      <c r="D443">
        <v>68.625440999999995</v>
      </c>
      <c r="E443">
        <v>-149.60287299999999</v>
      </c>
      <c r="F443">
        <v>717</v>
      </c>
      <c r="G443" t="s">
        <v>1160</v>
      </c>
      <c r="H443" t="s">
        <v>295</v>
      </c>
      <c r="I443" t="s">
        <v>295</v>
      </c>
      <c r="J443" t="s">
        <v>1355</v>
      </c>
      <c r="K443" t="s">
        <v>295</v>
      </c>
      <c r="L443" t="s">
        <v>295</v>
      </c>
      <c r="M443" s="60" t="str">
        <f t="shared" si="17"/>
        <v>View on Google Map</v>
      </c>
    </row>
    <row r="444" spans="1:14" x14ac:dyDescent="0.2">
      <c r="A444">
        <v>1226</v>
      </c>
      <c r="B444" s="11" t="s">
        <v>1605</v>
      </c>
      <c r="C444" s="11" t="s">
        <v>1606</v>
      </c>
      <c r="D444">
        <v>68.647621999999998</v>
      </c>
      <c r="E444">
        <v>-149.57729800000001</v>
      </c>
      <c r="F444">
        <v>719</v>
      </c>
      <c r="G444" t="s">
        <v>1160</v>
      </c>
      <c r="H444" t="s">
        <v>295</v>
      </c>
      <c r="I444" t="s">
        <v>295</v>
      </c>
      <c r="J444" t="s">
        <v>1355</v>
      </c>
      <c r="K444" t="s">
        <v>295</v>
      </c>
      <c r="L444" t="s">
        <v>295</v>
      </c>
      <c r="M444" s="60" t="str">
        <f t="shared" si="17"/>
        <v>View on Google Map</v>
      </c>
    </row>
    <row r="445" spans="1:14" x14ac:dyDescent="0.2">
      <c r="A445">
        <v>487</v>
      </c>
      <c r="B445" t="s">
        <v>1069</v>
      </c>
      <c r="C445" t="str">
        <f>"Arctic LTER Site number " &amp; A445</f>
        <v>Arctic LTER Site number 487</v>
      </c>
      <c r="D445">
        <v>68.961583332999993</v>
      </c>
      <c r="E445">
        <v>-150.20961666700001</v>
      </c>
      <c r="F445">
        <v>380</v>
      </c>
      <c r="G445" t="s">
        <v>384</v>
      </c>
      <c r="H445" t="s">
        <v>295</v>
      </c>
      <c r="I445" t="s">
        <v>295</v>
      </c>
      <c r="J445" t="s">
        <v>357</v>
      </c>
      <c r="K445" t="s">
        <v>295</v>
      </c>
      <c r="L445" t="s">
        <v>358</v>
      </c>
      <c r="M445" s="60" t="str">
        <f t="shared" si="17"/>
        <v>View on Google Map</v>
      </c>
    </row>
    <row r="446" spans="1:14" x14ac:dyDescent="0.2">
      <c r="A446">
        <v>23</v>
      </c>
      <c r="B446" t="s">
        <v>342</v>
      </c>
      <c r="C446" t="str">
        <f>"Arctic LTER Site number " &amp; A446</f>
        <v>Arctic LTER Site number 23</v>
      </c>
      <c r="D446" t="s">
        <v>295</v>
      </c>
      <c r="E446" t="s">
        <v>295</v>
      </c>
      <c r="F446" t="s">
        <v>295</v>
      </c>
      <c r="G446" t="s">
        <v>296</v>
      </c>
      <c r="H446" t="s">
        <v>295</v>
      </c>
      <c r="I446" t="s">
        <v>295</v>
      </c>
      <c r="J446" t="s">
        <v>1355</v>
      </c>
      <c r="K446" t="s">
        <v>295</v>
      </c>
      <c r="L446" t="s">
        <v>295</v>
      </c>
      <c r="M446" s="60" t="str">
        <f t="shared" si="17"/>
        <v>View on Google Map</v>
      </c>
    </row>
    <row r="447" spans="1:14" x14ac:dyDescent="0.2">
      <c r="A447">
        <v>529</v>
      </c>
      <c r="B447" t="s">
        <v>1131</v>
      </c>
      <c r="C447" t="s">
        <v>1132</v>
      </c>
      <c r="D447">
        <v>68.672934999999995</v>
      </c>
      <c r="E447">
        <v>-149.61752300000001</v>
      </c>
      <c r="F447">
        <v>708</v>
      </c>
      <c r="G447" t="s">
        <v>384</v>
      </c>
      <c r="H447" t="s">
        <v>295</v>
      </c>
      <c r="I447" t="s">
        <v>295</v>
      </c>
      <c r="J447" t="s">
        <v>1026</v>
      </c>
      <c r="K447" t="s">
        <v>295</v>
      </c>
      <c r="L447" t="s">
        <v>1080</v>
      </c>
      <c r="M447" s="60" t="str">
        <f t="shared" si="17"/>
        <v>View on Google Map</v>
      </c>
    </row>
    <row r="448" spans="1:14" x14ac:dyDescent="0.2">
      <c r="A448">
        <v>494</v>
      </c>
      <c r="B448" t="s">
        <v>1078</v>
      </c>
      <c r="C448" t="str">
        <f t="shared" ref="C448:C456" si="20">"Arctic LTER Site number " &amp; A448</f>
        <v>Arctic LTER Site number 494</v>
      </c>
      <c r="D448">
        <v>68.673756999999995</v>
      </c>
      <c r="E448">
        <v>-149.618268</v>
      </c>
      <c r="F448">
        <v>701</v>
      </c>
      <c r="G448" t="s">
        <v>296</v>
      </c>
      <c r="H448" t="s">
        <v>295</v>
      </c>
      <c r="I448" t="s">
        <v>295</v>
      </c>
      <c r="J448" t="s">
        <v>1079</v>
      </c>
      <c r="K448" t="s">
        <v>295</v>
      </c>
      <c r="L448" t="s">
        <v>1080</v>
      </c>
      <c r="M448" s="60" t="str">
        <f t="shared" si="17"/>
        <v>View on Google Map</v>
      </c>
    </row>
    <row r="449" spans="1:13" x14ac:dyDescent="0.2">
      <c r="A449">
        <v>189</v>
      </c>
      <c r="B449" t="s">
        <v>589</v>
      </c>
      <c r="C449" t="str">
        <f t="shared" si="20"/>
        <v>Arctic LTER Site number 189</v>
      </c>
      <c r="D449">
        <v>68.622</v>
      </c>
      <c r="E449">
        <v>-149.590666</v>
      </c>
      <c r="F449">
        <v>725</v>
      </c>
      <c r="G449" t="s">
        <v>296</v>
      </c>
      <c r="H449" t="s">
        <v>590</v>
      </c>
      <c r="I449" t="s">
        <v>591</v>
      </c>
      <c r="J449" t="s">
        <v>1355</v>
      </c>
      <c r="K449" t="s">
        <v>295</v>
      </c>
      <c r="L449" t="s">
        <v>324</v>
      </c>
      <c r="M449" s="60" t="str">
        <f t="shared" si="17"/>
        <v>View on Google Map</v>
      </c>
    </row>
    <row r="450" spans="1:13" x14ac:dyDescent="0.2">
      <c r="A450">
        <v>273</v>
      </c>
      <c r="B450" t="s">
        <v>761</v>
      </c>
      <c r="C450" t="str">
        <f t="shared" si="20"/>
        <v>Arctic LTER Site number 273</v>
      </c>
      <c r="D450">
        <v>68.620166670000003</v>
      </c>
      <c r="E450">
        <v>-149.56816599999999</v>
      </c>
      <c r="F450">
        <v>739</v>
      </c>
      <c r="G450" t="s">
        <v>296</v>
      </c>
      <c r="H450" t="s">
        <v>762</v>
      </c>
      <c r="I450" t="s">
        <v>763</v>
      </c>
      <c r="J450" t="s">
        <v>1355</v>
      </c>
      <c r="K450" t="s">
        <v>295</v>
      </c>
      <c r="L450" t="s">
        <v>324</v>
      </c>
      <c r="M450" s="60" t="str">
        <f t="shared" si="17"/>
        <v>View on Google Map</v>
      </c>
    </row>
    <row r="451" spans="1:13" x14ac:dyDescent="0.2">
      <c r="A451">
        <v>1175</v>
      </c>
      <c r="B451" t="s">
        <v>1294</v>
      </c>
      <c r="C451" t="str">
        <f t="shared" si="20"/>
        <v>Arctic LTER Site number 1175</v>
      </c>
      <c r="D451">
        <v>68.951925000000003</v>
      </c>
      <c r="E451">
        <v>-150.20976669999999</v>
      </c>
      <c r="F451" t="s">
        <v>295</v>
      </c>
      <c r="G451" t="s">
        <v>296</v>
      </c>
      <c r="H451" t="s">
        <v>295</v>
      </c>
      <c r="I451" t="s">
        <v>295</v>
      </c>
      <c r="J451" t="s">
        <v>1242</v>
      </c>
      <c r="K451" t="s">
        <v>295</v>
      </c>
      <c r="L451" t="s">
        <v>295</v>
      </c>
      <c r="M451" s="60" t="str">
        <f t="shared" ref="M451:M514" si="21">HYPERLINK("http://maps.google.com/maps?q="&amp;D451&amp;","&amp;E451,"View on Google Map")</f>
        <v>View on Google Map</v>
      </c>
    </row>
    <row r="452" spans="1:13" x14ac:dyDescent="0.2">
      <c r="A452">
        <v>103</v>
      </c>
      <c r="B452" t="s">
        <v>393</v>
      </c>
      <c r="C452" t="str">
        <f t="shared" si="20"/>
        <v>Arctic LTER Site number 103</v>
      </c>
      <c r="D452">
        <v>68.639893935800004</v>
      </c>
      <c r="E452">
        <v>-149.606965643</v>
      </c>
      <c r="F452">
        <v>731</v>
      </c>
      <c r="G452" t="s">
        <v>384</v>
      </c>
      <c r="H452" t="s">
        <v>394</v>
      </c>
      <c r="I452" t="s">
        <v>395</v>
      </c>
      <c r="J452" t="s">
        <v>1355</v>
      </c>
      <c r="K452" t="s">
        <v>295</v>
      </c>
      <c r="L452" t="s">
        <v>295</v>
      </c>
      <c r="M452" s="60" t="str">
        <f t="shared" si="21"/>
        <v>View on Google Map</v>
      </c>
    </row>
    <row r="453" spans="1:13" x14ac:dyDescent="0.2">
      <c r="A453">
        <v>104</v>
      </c>
      <c r="B453" t="s">
        <v>396</v>
      </c>
      <c r="C453" t="str">
        <f t="shared" si="20"/>
        <v>Arctic LTER Site number 104</v>
      </c>
      <c r="D453">
        <v>68.640947234500004</v>
      </c>
      <c r="E453">
        <v>-149.625086307</v>
      </c>
      <c r="F453">
        <v>724</v>
      </c>
      <c r="G453" t="s">
        <v>384</v>
      </c>
      <c r="H453" t="s">
        <v>397</v>
      </c>
      <c r="I453" t="s">
        <v>398</v>
      </c>
      <c r="J453" t="s">
        <v>1355</v>
      </c>
      <c r="K453" t="s">
        <v>295</v>
      </c>
      <c r="L453" t="s">
        <v>295</v>
      </c>
      <c r="M453" s="60" t="str">
        <f t="shared" si="21"/>
        <v>View on Google Map</v>
      </c>
    </row>
    <row r="454" spans="1:13" x14ac:dyDescent="0.2">
      <c r="A454">
        <v>105</v>
      </c>
      <c r="B454" t="s">
        <v>399</v>
      </c>
      <c r="C454" t="str">
        <f t="shared" si="20"/>
        <v>Arctic LTER Site number 105</v>
      </c>
      <c r="D454">
        <v>68.642385337299999</v>
      </c>
      <c r="E454">
        <v>-149.630769851</v>
      </c>
      <c r="F454" t="s">
        <v>295</v>
      </c>
      <c r="G454" t="s">
        <v>384</v>
      </c>
      <c r="H454" t="s">
        <v>400</v>
      </c>
      <c r="I454" t="s">
        <v>295</v>
      </c>
      <c r="J454" t="s">
        <v>1355</v>
      </c>
      <c r="K454" t="s">
        <v>295</v>
      </c>
      <c r="L454" t="s">
        <v>295</v>
      </c>
      <c r="M454" s="60" t="str">
        <f t="shared" si="21"/>
        <v>View on Google Map</v>
      </c>
    </row>
    <row r="455" spans="1:13" x14ac:dyDescent="0.2">
      <c r="A455">
        <v>245</v>
      </c>
      <c r="B455" t="s">
        <v>705</v>
      </c>
      <c r="C455" t="str">
        <f t="shared" si="20"/>
        <v>Arctic LTER Site number 245</v>
      </c>
      <c r="D455">
        <v>68.645120702900002</v>
      </c>
      <c r="E455">
        <v>-149.64028014900001</v>
      </c>
      <c r="F455" t="s">
        <v>295</v>
      </c>
      <c r="G455" t="s">
        <v>384</v>
      </c>
      <c r="H455" t="s">
        <v>706</v>
      </c>
      <c r="I455" t="s">
        <v>295</v>
      </c>
      <c r="J455" t="s">
        <v>1355</v>
      </c>
      <c r="K455" t="s">
        <v>295</v>
      </c>
      <c r="L455" t="s">
        <v>295</v>
      </c>
      <c r="M455" s="60" t="str">
        <f t="shared" si="21"/>
        <v>View on Google Map</v>
      </c>
    </row>
    <row r="456" spans="1:13" x14ac:dyDescent="0.2">
      <c r="A456">
        <v>240</v>
      </c>
      <c r="B456" t="s">
        <v>695</v>
      </c>
      <c r="C456" t="str">
        <f t="shared" si="20"/>
        <v>Arctic LTER Site number 240</v>
      </c>
      <c r="D456">
        <v>68.645428204500007</v>
      </c>
      <c r="E456">
        <v>-149.62885531000001</v>
      </c>
      <c r="F456" t="s">
        <v>295</v>
      </c>
      <c r="G456" t="s">
        <v>384</v>
      </c>
      <c r="H456" t="s">
        <v>696</v>
      </c>
      <c r="I456" t="s">
        <v>295</v>
      </c>
      <c r="J456" t="s">
        <v>1355</v>
      </c>
      <c r="K456" t="s">
        <v>295</v>
      </c>
      <c r="L456" t="s">
        <v>295</v>
      </c>
      <c r="M456" s="60" t="str">
        <f t="shared" si="21"/>
        <v>View on Google Map</v>
      </c>
    </row>
    <row r="457" spans="1:13" x14ac:dyDescent="0.2">
      <c r="A457">
        <v>508</v>
      </c>
      <c r="B457" t="s">
        <v>1106</v>
      </c>
      <c r="C457" t="s">
        <v>1107</v>
      </c>
      <c r="D457">
        <v>68.396288999999996</v>
      </c>
      <c r="E457">
        <v>-150.58781500000001</v>
      </c>
      <c r="F457">
        <v>841</v>
      </c>
      <c r="G457" t="s">
        <v>384</v>
      </c>
      <c r="H457" t="s">
        <v>1108</v>
      </c>
      <c r="I457" t="s">
        <v>295</v>
      </c>
      <c r="J457" t="s">
        <v>1026</v>
      </c>
      <c r="K457" t="s">
        <v>295</v>
      </c>
      <c r="L457" t="s">
        <v>1108</v>
      </c>
      <c r="M457" s="60" t="str">
        <f t="shared" si="21"/>
        <v>View on Google Map</v>
      </c>
    </row>
    <row r="458" spans="1:13" x14ac:dyDescent="0.2">
      <c r="A458">
        <v>513</v>
      </c>
      <c r="B458" t="s">
        <v>1113</v>
      </c>
      <c r="C458" t="s">
        <v>1107</v>
      </c>
      <c r="D458">
        <v>68.362488999999997</v>
      </c>
      <c r="E458">
        <v>-151.70717300000001</v>
      </c>
      <c r="F458">
        <v>792</v>
      </c>
      <c r="G458" t="s">
        <v>384</v>
      </c>
      <c r="H458" t="s">
        <v>295</v>
      </c>
      <c r="I458" t="s">
        <v>295</v>
      </c>
      <c r="J458" t="s">
        <v>1026</v>
      </c>
      <c r="K458" t="s">
        <v>295</v>
      </c>
      <c r="L458" t="s">
        <v>1108</v>
      </c>
      <c r="M458" s="60" t="str">
        <f t="shared" si="21"/>
        <v>View on Google Map</v>
      </c>
    </row>
    <row r="459" spans="1:13" x14ac:dyDescent="0.2">
      <c r="A459">
        <v>512</v>
      </c>
      <c r="B459" t="s">
        <v>1112</v>
      </c>
      <c r="C459" t="s">
        <v>1107</v>
      </c>
      <c r="D459">
        <v>68.351332999999997</v>
      </c>
      <c r="E459">
        <v>-151.702167</v>
      </c>
      <c r="F459">
        <v>789</v>
      </c>
      <c r="G459" t="s">
        <v>384</v>
      </c>
      <c r="H459" t="s">
        <v>295</v>
      </c>
      <c r="I459" t="s">
        <v>295</v>
      </c>
      <c r="J459" t="s">
        <v>1026</v>
      </c>
      <c r="K459" t="s">
        <v>295</v>
      </c>
      <c r="L459" t="s">
        <v>1108</v>
      </c>
      <c r="M459" s="60" t="str">
        <f t="shared" si="21"/>
        <v>View on Google Map</v>
      </c>
    </row>
    <row r="460" spans="1:13" x14ac:dyDescent="0.2">
      <c r="A460">
        <v>511</v>
      </c>
      <c r="B460" t="s">
        <v>1111</v>
      </c>
      <c r="C460" t="s">
        <v>1107</v>
      </c>
      <c r="D460">
        <v>68.347333000000006</v>
      </c>
      <c r="E460">
        <v>-151.70316700000001</v>
      </c>
      <c r="F460">
        <v>798</v>
      </c>
      <c r="G460" t="s">
        <v>384</v>
      </c>
      <c r="H460" t="s">
        <v>295</v>
      </c>
      <c r="I460" t="s">
        <v>295</v>
      </c>
      <c r="J460" t="s">
        <v>1026</v>
      </c>
      <c r="K460" t="s">
        <v>295</v>
      </c>
      <c r="L460" t="s">
        <v>1108</v>
      </c>
      <c r="M460" s="60" t="str">
        <f t="shared" si="21"/>
        <v>View on Google Map</v>
      </c>
    </row>
    <row r="461" spans="1:13" x14ac:dyDescent="0.2">
      <c r="A461">
        <v>510</v>
      </c>
      <c r="B461" t="s">
        <v>1110</v>
      </c>
      <c r="C461" t="s">
        <v>1107</v>
      </c>
      <c r="D461">
        <v>68.351332999999997</v>
      </c>
      <c r="E461">
        <v>-151.702167</v>
      </c>
      <c r="F461">
        <v>810</v>
      </c>
      <c r="G461" t="s">
        <v>384</v>
      </c>
      <c r="H461" t="s">
        <v>295</v>
      </c>
      <c r="I461" t="s">
        <v>295</v>
      </c>
      <c r="J461" t="s">
        <v>1026</v>
      </c>
      <c r="K461" t="s">
        <v>295</v>
      </c>
      <c r="L461" t="s">
        <v>1108</v>
      </c>
      <c r="M461" s="60" t="str">
        <f t="shared" si="21"/>
        <v>View on Google Map</v>
      </c>
    </row>
    <row r="462" spans="1:13" x14ac:dyDescent="0.2">
      <c r="A462">
        <v>233</v>
      </c>
      <c r="B462" t="s">
        <v>679</v>
      </c>
      <c r="C462" t="str">
        <f t="shared" ref="C462:C475" si="22">"Arctic LTER Site number " &amp; A462</f>
        <v>Arctic LTER Site number 233</v>
      </c>
      <c r="D462">
        <v>68.643783170000006</v>
      </c>
      <c r="E462">
        <v>-149.58949436200001</v>
      </c>
      <c r="F462">
        <v>716</v>
      </c>
      <c r="G462" t="s">
        <v>384</v>
      </c>
      <c r="H462" t="s">
        <v>680</v>
      </c>
      <c r="I462" t="s">
        <v>295</v>
      </c>
      <c r="J462" t="s">
        <v>1355</v>
      </c>
      <c r="K462" t="s">
        <v>295</v>
      </c>
      <c r="L462" t="s">
        <v>295</v>
      </c>
      <c r="M462" s="60" t="str">
        <f t="shared" si="21"/>
        <v>View on Google Map</v>
      </c>
    </row>
    <row r="463" spans="1:13" x14ac:dyDescent="0.2">
      <c r="A463">
        <v>147</v>
      </c>
      <c r="B463" t="s">
        <v>496</v>
      </c>
      <c r="C463" t="str">
        <f t="shared" si="22"/>
        <v>Arctic LTER Site number 147</v>
      </c>
      <c r="D463">
        <v>68.646325005500003</v>
      </c>
      <c r="E463">
        <v>-149.58272243900001</v>
      </c>
      <c r="F463">
        <v>716</v>
      </c>
      <c r="G463" t="s">
        <v>384</v>
      </c>
      <c r="H463" t="s">
        <v>497</v>
      </c>
      <c r="I463" t="s">
        <v>295</v>
      </c>
      <c r="J463" t="s">
        <v>1355</v>
      </c>
      <c r="K463" t="s">
        <v>295</v>
      </c>
      <c r="L463" t="s">
        <v>295</v>
      </c>
      <c r="M463" s="60" t="str">
        <f t="shared" si="21"/>
        <v>View on Google Map</v>
      </c>
    </row>
    <row r="464" spans="1:13" x14ac:dyDescent="0.2">
      <c r="A464">
        <v>234</v>
      </c>
      <c r="B464" t="s">
        <v>681</v>
      </c>
      <c r="C464" t="str">
        <f t="shared" si="22"/>
        <v>Arctic LTER Site number 234</v>
      </c>
      <c r="D464">
        <v>68.650192520999994</v>
      </c>
      <c r="E464">
        <v>-149.58255972500001</v>
      </c>
      <c r="F464">
        <v>731</v>
      </c>
      <c r="G464" t="s">
        <v>384</v>
      </c>
      <c r="H464" t="s">
        <v>682</v>
      </c>
      <c r="I464" t="s">
        <v>295</v>
      </c>
      <c r="J464" t="s">
        <v>1355</v>
      </c>
      <c r="K464" t="s">
        <v>295</v>
      </c>
      <c r="L464" t="s">
        <v>295</v>
      </c>
      <c r="M464" s="60" t="str">
        <f t="shared" si="21"/>
        <v>View on Google Map</v>
      </c>
    </row>
    <row r="465" spans="1:13" x14ac:dyDescent="0.2">
      <c r="A465">
        <v>306</v>
      </c>
      <c r="B465" t="s">
        <v>798</v>
      </c>
      <c r="C465" t="str">
        <f t="shared" si="22"/>
        <v>Arctic LTER Site number 306</v>
      </c>
      <c r="D465" t="s">
        <v>295</v>
      </c>
      <c r="E465" t="s">
        <v>295</v>
      </c>
      <c r="F465">
        <v>731</v>
      </c>
      <c r="G465" t="s">
        <v>384</v>
      </c>
      <c r="H465" t="s">
        <v>799</v>
      </c>
      <c r="I465" t="s">
        <v>295</v>
      </c>
      <c r="J465" t="s">
        <v>1355</v>
      </c>
      <c r="K465" t="s">
        <v>295</v>
      </c>
      <c r="L465" t="s">
        <v>295</v>
      </c>
      <c r="M465" s="60" t="str">
        <f t="shared" si="21"/>
        <v>View on Google Map</v>
      </c>
    </row>
    <row r="466" spans="1:13" x14ac:dyDescent="0.2">
      <c r="A466">
        <v>235</v>
      </c>
      <c r="B466" t="s">
        <v>683</v>
      </c>
      <c r="C466" t="str">
        <f t="shared" si="22"/>
        <v>Arctic LTER Site number 235</v>
      </c>
      <c r="D466" t="s">
        <v>295</v>
      </c>
      <c r="E466" t="s">
        <v>295</v>
      </c>
      <c r="F466">
        <v>716</v>
      </c>
      <c r="G466" t="s">
        <v>384</v>
      </c>
      <c r="H466" t="s">
        <v>684</v>
      </c>
      <c r="I466" t="s">
        <v>295</v>
      </c>
      <c r="J466" t="s">
        <v>1355</v>
      </c>
      <c r="K466" t="s">
        <v>295</v>
      </c>
      <c r="L466" t="s">
        <v>295</v>
      </c>
      <c r="M466" s="60" t="str">
        <f t="shared" si="21"/>
        <v>View on Google Map</v>
      </c>
    </row>
    <row r="467" spans="1:13" x14ac:dyDescent="0.2">
      <c r="A467">
        <v>307</v>
      </c>
      <c r="B467" t="s">
        <v>800</v>
      </c>
      <c r="C467" t="str">
        <f t="shared" si="22"/>
        <v>Arctic LTER Site number 307</v>
      </c>
      <c r="D467" t="s">
        <v>295</v>
      </c>
      <c r="E467" t="s">
        <v>295</v>
      </c>
      <c r="F467">
        <v>716</v>
      </c>
      <c r="G467" t="s">
        <v>384</v>
      </c>
      <c r="H467" t="s">
        <v>801</v>
      </c>
      <c r="I467" t="s">
        <v>295</v>
      </c>
      <c r="J467" t="s">
        <v>1355</v>
      </c>
      <c r="K467" t="s">
        <v>295</v>
      </c>
      <c r="L467" t="s">
        <v>295</v>
      </c>
      <c r="M467" s="60" t="str">
        <f t="shared" si="21"/>
        <v>View on Google Map</v>
      </c>
    </row>
    <row r="468" spans="1:13" x14ac:dyDescent="0.2">
      <c r="A468">
        <v>236</v>
      </c>
      <c r="B468" t="s">
        <v>685</v>
      </c>
      <c r="C468" t="str">
        <f t="shared" si="22"/>
        <v>Arctic LTER Site number 236</v>
      </c>
      <c r="D468">
        <v>68.653572283900004</v>
      </c>
      <c r="E468">
        <v>-149.58091106399999</v>
      </c>
      <c r="F468">
        <v>731</v>
      </c>
      <c r="G468" t="s">
        <v>384</v>
      </c>
      <c r="H468" t="s">
        <v>686</v>
      </c>
      <c r="I468" t="s">
        <v>295</v>
      </c>
      <c r="J468" t="s">
        <v>1355</v>
      </c>
      <c r="K468" t="s">
        <v>295</v>
      </c>
      <c r="L468" t="s">
        <v>295</v>
      </c>
      <c r="M468" s="60" t="str">
        <f t="shared" si="21"/>
        <v>View on Google Map</v>
      </c>
    </row>
    <row r="469" spans="1:13" x14ac:dyDescent="0.2">
      <c r="A469">
        <v>308</v>
      </c>
      <c r="B469" t="s">
        <v>802</v>
      </c>
      <c r="C469" t="str">
        <f t="shared" si="22"/>
        <v>Arctic LTER Site number 308</v>
      </c>
      <c r="D469">
        <v>68.652551279199997</v>
      </c>
      <c r="E469">
        <v>-149.58676006799999</v>
      </c>
      <c r="F469">
        <v>731</v>
      </c>
      <c r="G469" t="s">
        <v>384</v>
      </c>
      <c r="H469" t="s">
        <v>803</v>
      </c>
      <c r="I469" t="s">
        <v>295</v>
      </c>
      <c r="J469" t="s">
        <v>1355</v>
      </c>
      <c r="K469" t="s">
        <v>295</v>
      </c>
      <c r="L469" t="s">
        <v>295</v>
      </c>
      <c r="M469" s="60" t="str">
        <f t="shared" si="21"/>
        <v>View on Google Map</v>
      </c>
    </row>
    <row r="470" spans="1:13" x14ac:dyDescent="0.2">
      <c r="A470">
        <v>446</v>
      </c>
      <c r="B470" t="s">
        <v>1016</v>
      </c>
      <c r="C470" t="str">
        <f t="shared" si="22"/>
        <v>Arctic LTER Site number 446</v>
      </c>
      <c r="D470">
        <v>68.653536133599999</v>
      </c>
      <c r="E470">
        <v>-149.59622183299999</v>
      </c>
      <c r="F470">
        <v>747</v>
      </c>
      <c r="G470" t="s">
        <v>384</v>
      </c>
      <c r="H470" t="s">
        <v>1017</v>
      </c>
      <c r="I470" t="s">
        <v>295</v>
      </c>
      <c r="J470" t="s">
        <v>1355</v>
      </c>
      <c r="K470" t="s">
        <v>295</v>
      </c>
      <c r="L470" t="s">
        <v>295</v>
      </c>
      <c r="M470" s="60" t="str">
        <f t="shared" si="21"/>
        <v>View on Google Map</v>
      </c>
    </row>
    <row r="471" spans="1:13" x14ac:dyDescent="0.2">
      <c r="A471">
        <v>447</v>
      </c>
      <c r="B471" t="s">
        <v>1018</v>
      </c>
      <c r="C471" t="str">
        <f t="shared" si="22"/>
        <v>Arctic LTER Site number 447</v>
      </c>
      <c r="D471">
        <v>68.652588284900006</v>
      </c>
      <c r="E471">
        <v>-149.60764069300001</v>
      </c>
      <c r="F471" t="s">
        <v>295</v>
      </c>
      <c r="G471" t="s">
        <v>384</v>
      </c>
      <c r="H471" t="s">
        <v>1019</v>
      </c>
      <c r="I471" t="s">
        <v>295</v>
      </c>
      <c r="J471" t="s">
        <v>1355</v>
      </c>
      <c r="K471" t="s">
        <v>295</v>
      </c>
      <c r="L471" t="s">
        <v>295</v>
      </c>
      <c r="M471" s="60" t="str">
        <f t="shared" si="21"/>
        <v>View on Google Map</v>
      </c>
    </row>
    <row r="472" spans="1:13" x14ac:dyDescent="0.2">
      <c r="A472">
        <v>504</v>
      </c>
      <c r="B472" t="s">
        <v>1102</v>
      </c>
      <c r="C472" t="str">
        <f t="shared" si="22"/>
        <v>Arctic LTER Site number 504</v>
      </c>
      <c r="D472">
        <v>68.647407723699999</v>
      </c>
      <c r="E472">
        <v>-149.60936597400001</v>
      </c>
      <c r="F472">
        <v>731</v>
      </c>
      <c r="G472" t="s">
        <v>384</v>
      </c>
      <c r="H472" t="s">
        <v>295</v>
      </c>
      <c r="I472" t="s">
        <v>295</v>
      </c>
      <c r="J472" t="s">
        <v>1355</v>
      </c>
      <c r="K472" t="s">
        <v>295</v>
      </c>
      <c r="L472" t="s">
        <v>295</v>
      </c>
      <c r="M472" s="60" t="str">
        <f t="shared" si="21"/>
        <v>View on Google Map</v>
      </c>
    </row>
    <row r="473" spans="1:13" x14ac:dyDescent="0.2">
      <c r="A473">
        <v>108</v>
      </c>
      <c r="B473" t="s">
        <v>405</v>
      </c>
      <c r="C473" t="str">
        <f t="shared" si="22"/>
        <v>Arctic LTER Site number 108</v>
      </c>
      <c r="D473">
        <v>68.650000000000006</v>
      </c>
      <c r="E473">
        <v>-149.61666666666667</v>
      </c>
      <c r="F473">
        <v>699</v>
      </c>
      <c r="G473" t="s">
        <v>384</v>
      </c>
      <c r="H473" t="s">
        <v>406</v>
      </c>
      <c r="I473" t="s">
        <v>295</v>
      </c>
      <c r="J473" t="s">
        <v>1355</v>
      </c>
      <c r="K473" t="s">
        <v>295</v>
      </c>
      <c r="L473" t="s">
        <v>295</v>
      </c>
      <c r="M473" s="60" t="str">
        <f t="shared" si="21"/>
        <v>View on Google Map</v>
      </c>
    </row>
    <row r="474" spans="1:13" x14ac:dyDescent="0.2">
      <c r="A474">
        <v>309</v>
      </c>
      <c r="B474" t="s">
        <v>804</v>
      </c>
      <c r="C474" t="str">
        <f t="shared" si="22"/>
        <v>Arctic LTER Site number 309</v>
      </c>
      <c r="D474" t="s">
        <v>295</v>
      </c>
      <c r="E474" t="s">
        <v>295</v>
      </c>
      <c r="F474" t="s">
        <v>295</v>
      </c>
      <c r="G474" t="s">
        <v>384</v>
      </c>
      <c r="H474" t="s">
        <v>805</v>
      </c>
      <c r="I474" t="s">
        <v>295</v>
      </c>
      <c r="J474" t="s">
        <v>1355</v>
      </c>
      <c r="K474" t="s">
        <v>295</v>
      </c>
      <c r="L474" t="s">
        <v>295</v>
      </c>
      <c r="M474" s="60" t="str">
        <f t="shared" si="21"/>
        <v>View on Google Map</v>
      </c>
    </row>
    <row r="475" spans="1:13" x14ac:dyDescent="0.2">
      <c r="A475">
        <v>109</v>
      </c>
      <c r="B475" t="s">
        <v>407</v>
      </c>
      <c r="C475" t="str">
        <f t="shared" si="22"/>
        <v>Arctic LTER Site number 109</v>
      </c>
      <c r="D475">
        <v>68.683333333333337</v>
      </c>
      <c r="E475">
        <v>-149.61666666666667</v>
      </c>
      <c r="F475">
        <v>701</v>
      </c>
      <c r="G475" t="s">
        <v>384</v>
      </c>
      <c r="H475" t="s">
        <v>408</v>
      </c>
      <c r="I475" t="s">
        <v>295</v>
      </c>
      <c r="J475" t="s">
        <v>1355</v>
      </c>
      <c r="K475" t="s">
        <v>295</v>
      </c>
      <c r="L475" t="s">
        <v>295</v>
      </c>
      <c r="M475" s="60" t="str">
        <f t="shared" si="21"/>
        <v>View on Google Map</v>
      </c>
    </row>
    <row r="476" spans="1:13" x14ac:dyDescent="0.2">
      <c r="A476">
        <v>497</v>
      </c>
      <c r="B476" t="s">
        <v>1084</v>
      </c>
      <c r="C476" t="s">
        <v>1085</v>
      </c>
      <c r="D476">
        <v>68.674931999999998</v>
      </c>
      <c r="E476">
        <v>-149.625439</v>
      </c>
      <c r="F476">
        <v>701</v>
      </c>
      <c r="G476" t="s">
        <v>384</v>
      </c>
      <c r="H476" t="s">
        <v>295</v>
      </c>
      <c r="I476" t="s">
        <v>295</v>
      </c>
      <c r="J476" t="s">
        <v>1079</v>
      </c>
      <c r="K476" t="s">
        <v>295</v>
      </c>
      <c r="L476" t="s">
        <v>1080</v>
      </c>
      <c r="M476" s="60" t="str">
        <f t="shared" si="21"/>
        <v>View on Google Map</v>
      </c>
    </row>
    <row r="477" spans="1:13" x14ac:dyDescent="0.2">
      <c r="A477">
        <v>498</v>
      </c>
      <c r="B477" t="s">
        <v>1086</v>
      </c>
      <c r="C477" t="str">
        <f t="shared" ref="C477:C491" si="23">"Arctic LTER Site number " &amp; A477</f>
        <v>Arctic LTER Site number 498</v>
      </c>
      <c r="D477">
        <v>68.677723</v>
      </c>
      <c r="E477">
        <v>-149.62402800000001</v>
      </c>
      <c r="F477">
        <v>701</v>
      </c>
      <c r="G477" t="s">
        <v>296</v>
      </c>
      <c r="H477" t="s">
        <v>295</v>
      </c>
      <c r="I477" t="s">
        <v>295</v>
      </c>
      <c r="J477" t="s">
        <v>1079</v>
      </c>
      <c r="K477" t="s">
        <v>295</v>
      </c>
      <c r="L477" t="s">
        <v>1080</v>
      </c>
      <c r="M477" s="60" t="str">
        <f t="shared" si="21"/>
        <v>View on Google Map</v>
      </c>
    </row>
    <row r="478" spans="1:13" x14ac:dyDescent="0.2">
      <c r="A478">
        <v>495</v>
      </c>
      <c r="B478" t="s">
        <v>1081</v>
      </c>
      <c r="C478" t="str">
        <f t="shared" si="23"/>
        <v>Arctic LTER Site number 495</v>
      </c>
      <c r="D478">
        <v>68.674121999999997</v>
      </c>
      <c r="E478">
        <v>-149.62885</v>
      </c>
      <c r="F478">
        <v>701</v>
      </c>
      <c r="G478" t="s">
        <v>296</v>
      </c>
      <c r="H478" t="s">
        <v>295</v>
      </c>
      <c r="I478" t="s">
        <v>295</v>
      </c>
      <c r="J478" t="s">
        <v>1079</v>
      </c>
      <c r="K478" t="s">
        <v>295</v>
      </c>
      <c r="L478" t="s">
        <v>1080</v>
      </c>
      <c r="M478" s="60" t="str">
        <f t="shared" si="21"/>
        <v>View on Google Map</v>
      </c>
    </row>
    <row r="479" spans="1:13" x14ac:dyDescent="0.2">
      <c r="A479">
        <v>448</v>
      </c>
      <c r="B479" t="s">
        <v>1020</v>
      </c>
      <c r="C479" t="str">
        <f t="shared" si="23"/>
        <v>Arctic LTER Site number 448</v>
      </c>
      <c r="D479">
        <v>68.655874034999997</v>
      </c>
      <c r="E479">
        <v>-149.58555905599999</v>
      </c>
      <c r="F479" t="s">
        <v>295</v>
      </c>
      <c r="G479" t="s">
        <v>384</v>
      </c>
      <c r="H479" t="s">
        <v>1021</v>
      </c>
      <c r="I479" t="s">
        <v>295</v>
      </c>
      <c r="J479" t="s">
        <v>1355</v>
      </c>
      <c r="K479" t="s">
        <v>295</v>
      </c>
      <c r="L479" t="s">
        <v>295</v>
      </c>
      <c r="M479" s="60" t="str">
        <f t="shared" si="21"/>
        <v>View on Google Map</v>
      </c>
    </row>
    <row r="480" spans="1:13" x14ac:dyDescent="0.2">
      <c r="A480">
        <v>449</v>
      </c>
      <c r="B480" t="s">
        <v>1022</v>
      </c>
      <c r="C480" t="str">
        <f t="shared" si="23"/>
        <v>Arctic LTER Site number 449</v>
      </c>
      <c r="D480">
        <v>68.661045276899998</v>
      </c>
      <c r="E480">
        <v>-149.586664767</v>
      </c>
      <c r="F480" t="s">
        <v>295</v>
      </c>
      <c r="G480" t="s">
        <v>384</v>
      </c>
      <c r="H480" t="s">
        <v>1023</v>
      </c>
      <c r="I480" t="s">
        <v>295</v>
      </c>
      <c r="J480" t="s">
        <v>1355</v>
      </c>
      <c r="K480" t="s">
        <v>295</v>
      </c>
      <c r="L480" t="s">
        <v>295</v>
      </c>
      <c r="M480" s="60" t="str">
        <f t="shared" si="21"/>
        <v>View on Google Map</v>
      </c>
    </row>
    <row r="481" spans="1:13" x14ac:dyDescent="0.2">
      <c r="A481">
        <v>171</v>
      </c>
      <c r="B481" t="s">
        <v>538</v>
      </c>
      <c r="C481" t="str">
        <f t="shared" si="23"/>
        <v>Arctic LTER Site number 171</v>
      </c>
      <c r="D481">
        <v>68.652645483100002</v>
      </c>
      <c r="E481">
        <v>-149.59947366200001</v>
      </c>
      <c r="F481">
        <v>747</v>
      </c>
      <c r="G481" t="s">
        <v>384</v>
      </c>
      <c r="H481" t="s">
        <v>539</v>
      </c>
      <c r="I481" t="s">
        <v>540</v>
      </c>
      <c r="J481" t="s">
        <v>1355</v>
      </c>
      <c r="K481" t="s">
        <v>295</v>
      </c>
      <c r="L481" t="s">
        <v>295</v>
      </c>
      <c r="M481" s="60" t="str">
        <f t="shared" si="21"/>
        <v>View on Google Map</v>
      </c>
    </row>
    <row r="482" spans="1:13" x14ac:dyDescent="0.2">
      <c r="A482">
        <v>499</v>
      </c>
      <c r="B482" t="s">
        <v>1087</v>
      </c>
      <c r="C482" t="str">
        <f t="shared" si="23"/>
        <v>Arctic LTER Site number 499</v>
      </c>
      <c r="D482">
        <v>68.829610000000002</v>
      </c>
      <c r="E482">
        <v>-149.77901</v>
      </c>
      <c r="F482">
        <v>633</v>
      </c>
      <c r="G482" t="s">
        <v>384</v>
      </c>
      <c r="H482" t="s">
        <v>1088</v>
      </c>
      <c r="I482" t="s">
        <v>1089</v>
      </c>
      <c r="J482" t="s">
        <v>1026</v>
      </c>
      <c r="K482" t="s">
        <v>295</v>
      </c>
      <c r="L482" t="s">
        <v>295</v>
      </c>
      <c r="M482" s="60" t="str">
        <f t="shared" si="21"/>
        <v>View on Google Map</v>
      </c>
    </row>
    <row r="483" spans="1:13" x14ac:dyDescent="0.2">
      <c r="A483">
        <v>500</v>
      </c>
      <c r="B483" t="s">
        <v>1090</v>
      </c>
      <c r="C483" t="str">
        <f t="shared" si="23"/>
        <v>Arctic LTER Site number 500</v>
      </c>
      <c r="D483">
        <v>68.832999999999998</v>
      </c>
      <c r="E483">
        <v>-149.76808</v>
      </c>
      <c r="F483">
        <v>624</v>
      </c>
      <c r="G483" t="s">
        <v>384</v>
      </c>
      <c r="H483" t="s">
        <v>1091</v>
      </c>
      <c r="I483" t="s">
        <v>1092</v>
      </c>
      <c r="J483" t="s">
        <v>1026</v>
      </c>
      <c r="K483" t="s">
        <v>295</v>
      </c>
      <c r="L483" t="s">
        <v>295</v>
      </c>
      <c r="M483" s="60" t="str">
        <f t="shared" si="21"/>
        <v>View on Google Map</v>
      </c>
    </row>
    <row r="484" spans="1:13" x14ac:dyDescent="0.2">
      <c r="A484">
        <v>501</v>
      </c>
      <c r="B484" t="s">
        <v>1093</v>
      </c>
      <c r="C484" t="str">
        <f t="shared" si="23"/>
        <v>Arctic LTER Site number 501</v>
      </c>
      <c r="D484">
        <v>68.828299999999999</v>
      </c>
      <c r="E484">
        <v>-149.76473999999999</v>
      </c>
      <c r="F484">
        <v>624</v>
      </c>
      <c r="G484" t="s">
        <v>384</v>
      </c>
      <c r="H484" t="s">
        <v>1094</v>
      </c>
      <c r="I484" t="s">
        <v>1095</v>
      </c>
      <c r="J484" t="s">
        <v>1026</v>
      </c>
      <c r="K484" t="s">
        <v>295</v>
      </c>
      <c r="L484" t="s">
        <v>295</v>
      </c>
      <c r="M484" s="60" t="str">
        <f t="shared" si="21"/>
        <v>View on Google Map</v>
      </c>
    </row>
    <row r="485" spans="1:13" x14ac:dyDescent="0.2">
      <c r="A485">
        <v>502</v>
      </c>
      <c r="B485" t="s">
        <v>1096</v>
      </c>
      <c r="C485" t="str">
        <f t="shared" si="23"/>
        <v>Arctic LTER Site number 502</v>
      </c>
      <c r="D485">
        <v>68.826520000000002</v>
      </c>
      <c r="E485">
        <v>-149.75897000000001</v>
      </c>
      <c r="F485">
        <v>592</v>
      </c>
      <c r="G485" t="s">
        <v>384</v>
      </c>
      <c r="H485" t="s">
        <v>1097</v>
      </c>
      <c r="I485" t="s">
        <v>1098</v>
      </c>
      <c r="J485" t="s">
        <v>1026</v>
      </c>
      <c r="K485" t="s">
        <v>295</v>
      </c>
      <c r="L485" t="s">
        <v>295</v>
      </c>
      <c r="M485" s="60" t="str">
        <f t="shared" si="21"/>
        <v>View on Google Map</v>
      </c>
    </row>
    <row r="486" spans="1:13" x14ac:dyDescent="0.2">
      <c r="A486">
        <v>503</v>
      </c>
      <c r="B486" t="s">
        <v>1099</v>
      </c>
      <c r="C486" t="str">
        <f t="shared" si="23"/>
        <v>Arctic LTER Site number 503</v>
      </c>
      <c r="D486">
        <v>68.827259999999995</v>
      </c>
      <c r="E486">
        <v>-149.75089</v>
      </c>
      <c r="F486">
        <v>592</v>
      </c>
      <c r="G486" t="s">
        <v>384</v>
      </c>
      <c r="H486" t="s">
        <v>1100</v>
      </c>
      <c r="I486" t="s">
        <v>1101</v>
      </c>
      <c r="J486" t="s">
        <v>1026</v>
      </c>
      <c r="K486" t="s">
        <v>295</v>
      </c>
      <c r="L486" t="s">
        <v>295</v>
      </c>
      <c r="M486" s="60" t="str">
        <f t="shared" si="21"/>
        <v>View on Google Map</v>
      </c>
    </row>
    <row r="487" spans="1:13" x14ac:dyDescent="0.2">
      <c r="A487">
        <v>488</v>
      </c>
      <c r="B487" t="s">
        <v>1070</v>
      </c>
      <c r="C487" t="str">
        <f t="shared" si="23"/>
        <v>Arctic LTER Site number 488</v>
      </c>
      <c r="D487">
        <v>69.329949999999997</v>
      </c>
      <c r="E487">
        <v>-150.95275000000001</v>
      </c>
      <c r="F487">
        <v>127</v>
      </c>
      <c r="G487" t="s">
        <v>384</v>
      </c>
      <c r="H487" t="s">
        <v>295</v>
      </c>
      <c r="I487" t="s">
        <v>295</v>
      </c>
      <c r="J487" t="s">
        <v>357</v>
      </c>
      <c r="K487" t="s">
        <v>295</v>
      </c>
      <c r="L487" t="s">
        <v>358</v>
      </c>
      <c r="M487" s="60" t="str">
        <f t="shared" si="21"/>
        <v>View on Google Map</v>
      </c>
    </row>
    <row r="488" spans="1:13" x14ac:dyDescent="0.2">
      <c r="A488">
        <v>489</v>
      </c>
      <c r="B488" t="s">
        <v>1071</v>
      </c>
      <c r="C488" t="str">
        <f t="shared" si="23"/>
        <v>Arctic LTER Site number 489</v>
      </c>
      <c r="D488" t="s">
        <v>295</v>
      </c>
      <c r="E488" t="s">
        <v>295</v>
      </c>
      <c r="F488">
        <v>127</v>
      </c>
      <c r="G488" t="s">
        <v>296</v>
      </c>
      <c r="H488" t="s">
        <v>295</v>
      </c>
      <c r="I488" t="s">
        <v>295</v>
      </c>
      <c r="J488" t="s">
        <v>357</v>
      </c>
      <c r="K488" t="s">
        <v>295</v>
      </c>
      <c r="L488" t="s">
        <v>358</v>
      </c>
      <c r="M488" s="60" t="str">
        <f t="shared" si="21"/>
        <v>View on Google Map</v>
      </c>
    </row>
    <row r="489" spans="1:13" x14ac:dyDescent="0.2">
      <c r="A489">
        <v>490</v>
      </c>
      <c r="B489" t="s">
        <v>1072</v>
      </c>
      <c r="C489" t="str">
        <f t="shared" si="23"/>
        <v>Arctic LTER Site number 490</v>
      </c>
      <c r="D489" t="s">
        <v>295</v>
      </c>
      <c r="E489" t="s">
        <v>295</v>
      </c>
      <c r="F489">
        <v>127</v>
      </c>
      <c r="G489" t="s">
        <v>384</v>
      </c>
      <c r="H489" t="s">
        <v>295</v>
      </c>
      <c r="I489" t="s">
        <v>295</v>
      </c>
      <c r="J489" t="s">
        <v>357</v>
      </c>
      <c r="K489" t="s">
        <v>295</v>
      </c>
      <c r="L489" t="s">
        <v>358</v>
      </c>
      <c r="M489" s="60" t="str">
        <f t="shared" si="21"/>
        <v>View on Google Map</v>
      </c>
    </row>
    <row r="490" spans="1:13" x14ac:dyDescent="0.2">
      <c r="A490">
        <v>34</v>
      </c>
      <c r="B490" t="s">
        <v>363</v>
      </c>
      <c r="C490" t="str">
        <f t="shared" si="23"/>
        <v>Arctic LTER Site number 34</v>
      </c>
      <c r="D490">
        <v>69.057400000000001</v>
      </c>
      <c r="E490">
        <v>-150.39599999999999</v>
      </c>
      <c r="F490">
        <v>274</v>
      </c>
      <c r="G490" t="s">
        <v>296</v>
      </c>
      <c r="H490" t="s">
        <v>295</v>
      </c>
      <c r="I490" t="s">
        <v>295</v>
      </c>
      <c r="J490" t="s">
        <v>357</v>
      </c>
      <c r="K490" t="s">
        <v>295</v>
      </c>
      <c r="L490" t="s">
        <v>358</v>
      </c>
      <c r="M490" s="60" t="str">
        <f t="shared" si="21"/>
        <v>View on Google Map</v>
      </c>
    </row>
    <row r="491" spans="1:13" x14ac:dyDescent="0.2">
      <c r="A491">
        <v>45</v>
      </c>
      <c r="B491" t="s">
        <v>379</v>
      </c>
      <c r="C491" t="str">
        <f t="shared" si="23"/>
        <v>Arctic LTER Site number 45</v>
      </c>
      <c r="D491">
        <v>69.063298000000003</v>
      </c>
      <c r="E491">
        <v>-150.394711</v>
      </c>
      <c r="F491" t="s">
        <v>295</v>
      </c>
      <c r="G491" t="s">
        <v>296</v>
      </c>
      <c r="H491" t="s">
        <v>295</v>
      </c>
      <c r="I491" t="s">
        <v>295</v>
      </c>
      <c r="J491" t="s">
        <v>374</v>
      </c>
      <c r="K491" t="s">
        <v>295</v>
      </c>
      <c r="L491" t="s">
        <v>358</v>
      </c>
      <c r="M491" s="60" t="str">
        <f t="shared" si="21"/>
        <v>View on Google Map</v>
      </c>
    </row>
    <row r="492" spans="1:13" x14ac:dyDescent="0.2">
      <c r="B492" t="s">
        <v>1437</v>
      </c>
      <c r="C492" t="s">
        <v>1432</v>
      </c>
      <c r="D492">
        <v>69.138333333333335</v>
      </c>
      <c r="E492">
        <v>-150.64916666666701</v>
      </c>
      <c r="G492" t="s">
        <v>1433</v>
      </c>
      <c r="J492" t="s">
        <v>1288</v>
      </c>
      <c r="L492" t="s">
        <v>358</v>
      </c>
      <c r="M492" s="60" t="str">
        <f t="shared" si="21"/>
        <v>View on Google Map</v>
      </c>
    </row>
    <row r="493" spans="1:13" x14ac:dyDescent="0.2">
      <c r="B493" t="s">
        <v>1438</v>
      </c>
      <c r="C493" t="s">
        <v>1375</v>
      </c>
      <c r="D493">
        <v>69.152500000000003</v>
      </c>
      <c r="E493">
        <v>-150.706111111111</v>
      </c>
      <c r="G493" t="s">
        <v>1433</v>
      </c>
      <c r="J493" t="s">
        <v>1288</v>
      </c>
      <c r="L493" t="s">
        <v>358</v>
      </c>
      <c r="M493" s="60" t="str">
        <f t="shared" si="21"/>
        <v>View on Google Map</v>
      </c>
    </row>
    <row r="494" spans="1:13" x14ac:dyDescent="0.2">
      <c r="A494">
        <v>35</v>
      </c>
      <c r="B494" t="s">
        <v>364</v>
      </c>
      <c r="C494" t="str">
        <f>"Arctic LTER Site number " &amp; A494</f>
        <v>Arctic LTER Site number 35</v>
      </c>
      <c r="D494">
        <v>69.063333333333333</v>
      </c>
      <c r="E494">
        <v>-150.39333333333335</v>
      </c>
      <c r="F494">
        <v>281</v>
      </c>
      <c r="G494" t="s">
        <v>296</v>
      </c>
      <c r="H494" t="s">
        <v>295</v>
      </c>
      <c r="I494" t="s">
        <v>295</v>
      </c>
      <c r="J494" t="s">
        <v>357</v>
      </c>
      <c r="K494" t="s">
        <v>295</v>
      </c>
      <c r="L494" t="s">
        <v>358</v>
      </c>
      <c r="M494" s="60" t="str">
        <f t="shared" si="21"/>
        <v>View on Google Map</v>
      </c>
    </row>
    <row r="495" spans="1:13" x14ac:dyDescent="0.2">
      <c r="A495">
        <v>161</v>
      </c>
      <c r="B495" t="s">
        <v>514</v>
      </c>
      <c r="C495" t="s">
        <v>515</v>
      </c>
      <c r="D495">
        <v>68.599999999999994</v>
      </c>
      <c r="E495">
        <v>-149.18333333333334</v>
      </c>
      <c r="F495">
        <v>876</v>
      </c>
      <c r="G495" t="s">
        <v>384</v>
      </c>
      <c r="H495" t="s">
        <v>516</v>
      </c>
      <c r="I495" t="s">
        <v>295</v>
      </c>
      <c r="J495" t="s">
        <v>1355</v>
      </c>
      <c r="K495" t="s">
        <v>295</v>
      </c>
      <c r="L495" t="s">
        <v>300</v>
      </c>
      <c r="M495" s="60" t="str">
        <f t="shared" si="21"/>
        <v>View on Google Map</v>
      </c>
    </row>
    <row r="496" spans="1:13" x14ac:dyDescent="0.2">
      <c r="A496">
        <v>162</v>
      </c>
      <c r="B496" t="s">
        <v>517</v>
      </c>
      <c r="C496" t="s">
        <v>515</v>
      </c>
      <c r="D496">
        <v>68.583333333333329</v>
      </c>
      <c r="E496">
        <v>-149.19999999999999</v>
      </c>
      <c r="F496">
        <v>892</v>
      </c>
      <c r="G496" t="s">
        <v>384</v>
      </c>
      <c r="H496" t="s">
        <v>518</v>
      </c>
      <c r="I496" t="s">
        <v>295</v>
      </c>
      <c r="J496" t="s">
        <v>1355</v>
      </c>
      <c r="K496" t="s">
        <v>295</v>
      </c>
      <c r="L496" t="s">
        <v>300</v>
      </c>
      <c r="M496" s="60" t="str">
        <f t="shared" si="21"/>
        <v>View on Google Map</v>
      </c>
    </row>
    <row r="497" spans="1:13" x14ac:dyDescent="0.2">
      <c r="A497">
        <v>163</v>
      </c>
      <c r="B497" t="s">
        <v>519</v>
      </c>
      <c r="C497" t="s">
        <v>515</v>
      </c>
      <c r="D497">
        <v>68.599999999999994</v>
      </c>
      <c r="E497">
        <v>-149.16666666666666</v>
      </c>
      <c r="F497">
        <v>876</v>
      </c>
      <c r="G497" t="s">
        <v>384</v>
      </c>
      <c r="H497" t="s">
        <v>520</v>
      </c>
      <c r="I497" t="s">
        <v>295</v>
      </c>
      <c r="J497" t="s">
        <v>1355</v>
      </c>
      <c r="K497" t="s">
        <v>295</v>
      </c>
      <c r="L497" t="s">
        <v>300</v>
      </c>
      <c r="M497" s="60" t="str">
        <f t="shared" si="21"/>
        <v>View on Google Map</v>
      </c>
    </row>
    <row r="498" spans="1:13" x14ac:dyDescent="0.2">
      <c r="A498">
        <v>5</v>
      </c>
      <c r="B498" t="s">
        <v>1401</v>
      </c>
      <c r="C498" t="s">
        <v>1379</v>
      </c>
      <c r="D498">
        <v>68.671486221999999</v>
      </c>
      <c r="E498">
        <v>-149.1281271</v>
      </c>
      <c r="F498">
        <v>761.75599999999997</v>
      </c>
      <c r="G498" t="s">
        <v>1377</v>
      </c>
      <c r="J498" s="11" t="s">
        <v>1355</v>
      </c>
      <c r="M498" s="60" t="str">
        <f t="shared" si="21"/>
        <v>View on Google Map</v>
      </c>
    </row>
    <row r="499" spans="1:13" x14ac:dyDescent="0.2">
      <c r="A499">
        <v>5</v>
      </c>
      <c r="B499" t="s">
        <v>1402</v>
      </c>
      <c r="C499" t="s">
        <v>1379</v>
      </c>
      <c r="D499">
        <v>68.671371694000001</v>
      </c>
      <c r="E499">
        <v>-149.131155484</v>
      </c>
      <c r="F499">
        <v>763.88099999999997</v>
      </c>
      <c r="G499" t="s">
        <v>1377</v>
      </c>
      <c r="J499" s="11" t="s">
        <v>1355</v>
      </c>
      <c r="M499" s="60" t="str">
        <f t="shared" si="21"/>
        <v>View on Google Map</v>
      </c>
    </row>
    <row r="500" spans="1:13" x14ac:dyDescent="0.2">
      <c r="A500">
        <v>5</v>
      </c>
      <c r="B500" t="s">
        <v>1403</v>
      </c>
      <c r="C500" t="s">
        <v>1379</v>
      </c>
      <c r="D500">
        <v>68.671018009999997</v>
      </c>
      <c r="E500">
        <v>-149.13789268599999</v>
      </c>
      <c r="F500">
        <v>764.53700000000003</v>
      </c>
      <c r="G500" t="s">
        <v>1377</v>
      </c>
      <c r="J500" s="11" t="s">
        <v>1355</v>
      </c>
      <c r="M500" s="60" t="str">
        <f t="shared" si="21"/>
        <v>View on Google Map</v>
      </c>
    </row>
    <row r="501" spans="1:13" x14ac:dyDescent="0.2">
      <c r="A501">
        <v>5</v>
      </c>
      <c r="B501" t="s">
        <v>1404</v>
      </c>
      <c r="C501" t="s">
        <v>1382</v>
      </c>
      <c r="D501">
        <v>68.677193270000004</v>
      </c>
      <c r="E501">
        <v>-149.121792258</v>
      </c>
      <c r="F501">
        <v>763.74300000000005</v>
      </c>
      <c r="G501" t="s">
        <v>1377</v>
      </c>
      <c r="J501" s="11" t="s">
        <v>1355</v>
      </c>
      <c r="M501" s="60" t="str">
        <f t="shared" si="21"/>
        <v>View on Google Map</v>
      </c>
    </row>
    <row r="502" spans="1:13" x14ac:dyDescent="0.2">
      <c r="A502">
        <v>5</v>
      </c>
      <c r="B502" t="s">
        <v>1405</v>
      </c>
      <c r="C502" t="s">
        <v>1382</v>
      </c>
      <c r="D502">
        <v>68.679780992000005</v>
      </c>
      <c r="E502">
        <v>-149.114206438</v>
      </c>
      <c r="F502">
        <v>762.678</v>
      </c>
      <c r="G502" t="s">
        <v>1377</v>
      </c>
      <c r="J502" s="11" t="s">
        <v>1355</v>
      </c>
      <c r="M502" s="60" t="str">
        <f t="shared" si="21"/>
        <v>View on Google Map</v>
      </c>
    </row>
    <row r="503" spans="1:13" x14ac:dyDescent="0.2">
      <c r="A503">
        <v>5</v>
      </c>
      <c r="B503" t="s">
        <v>307</v>
      </c>
      <c r="C503" t="s">
        <v>304</v>
      </c>
      <c r="D503">
        <v>68.687399999999997</v>
      </c>
      <c r="E503">
        <v>-149.095</v>
      </c>
      <c r="F503">
        <v>754</v>
      </c>
      <c r="G503" t="s">
        <v>296</v>
      </c>
      <c r="H503" t="s">
        <v>308</v>
      </c>
      <c r="I503" t="s">
        <v>309</v>
      </c>
      <c r="J503" t="s">
        <v>1355</v>
      </c>
      <c r="K503" t="s">
        <v>295</v>
      </c>
      <c r="L503" t="s">
        <v>300</v>
      </c>
      <c r="M503" s="60" t="str">
        <f t="shared" si="21"/>
        <v>View on Google Map</v>
      </c>
    </row>
    <row r="504" spans="1:13" x14ac:dyDescent="0.2">
      <c r="A504">
        <v>5</v>
      </c>
      <c r="B504" t="s">
        <v>1416</v>
      </c>
      <c r="C504" t="s">
        <v>1413</v>
      </c>
      <c r="D504">
        <v>68.672870447999998</v>
      </c>
      <c r="E504">
        <v>-149.124843486</v>
      </c>
      <c r="G504" t="s">
        <v>1377</v>
      </c>
      <c r="J504" s="11" t="s">
        <v>1355</v>
      </c>
      <c r="M504" s="60" t="str">
        <f t="shared" si="21"/>
        <v>View on Google Map</v>
      </c>
    </row>
    <row r="505" spans="1:13" x14ac:dyDescent="0.2">
      <c r="A505">
        <v>5</v>
      </c>
      <c r="B505" t="s">
        <v>1414</v>
      </c>
      <c r="C505" t="s">
        <v>1415</v>
      </c>
      <c r="D505">
        <v>68.686037823000007</v>
      </c>
      <c r="E505">
        <v>-149.0990032</v>
      </c>
      <c r="G505" t="s">
        <v>1377</v>
      </c>
      <c r="J505" s="11" t="s">
        <v>1355</v>
      </c>
      <c r="M505" s="60" t="str">
        <f t="shared" si="21"/>
        <v>View on Google Map</v>
      </c>
    </row>
    <row r="506" spans="1:13" x14ac:dyDescent="0.2">
      <c r="A506">
        <v>491</v>
      </c>
      <c r="B506" t="s">
        <v>1073</v>
      </c>
      <c r="C506" t="str">
        <f t="shared" ref="C506:C514" si="24">"Arctic LTER Site number " &amp; A506</f>
        <v>Arctic LTER Site number 491</v>
      </c>
      <c r="D506">
        <v>68.941266666999994</v>
      </c>
      <c r="E506">
        <v>-150.5068</v>
      </c>
      <c r="F506">
        <v>408</v>
      </c>
      <c r="G506" t="s">
        <v>384</v>
      </c>
      <c r="H506" t="s">
        <v>1074</v>
      </c>
      <c r="I506" t="s">
        <v>295</v>
      </c>
      <c r="J506" t="s">
        <v>357</v>
      </c>
      <c r="K506" t="s">
        <v>295</v>
      </c>
      <c r="L506" t="s">
        <v>358</v>
      </c>
      <c r="M506" s="60" t="str">
        <f t="shared" si="21"/>
        <v>View on Google Map</v>
      </c>
    </row>
    <row r="507" spans="1:13" x14ac:dyDescent="0.2">
      <c r="A507">
        <v>492</v>
      </c>
      <c r="B507" t="s">
        <v>1075</v>
      </c>
      <c r="C507" t="str">
        <f t="shared" si="24"/>
        <v>Arctic LTER Site number 492</v>
      </c>
      <c r="D507" t="s">
        <v>295</v>
      </c>
      <c r="E507" t="s">
        <v>295</v>
      </c>
      <c r="F507">
        <v>408</v>
      </c>
      <c r="G507" t="s">
        <v>384</v>
      </c>
      <c r="H507" t="s">
        <v>1076</v>
      </c>
      <c r="I507" t="s">
        <v>295</v>
      </c>
      <c r="J507" t="s">
        <v>357</v>
      </c>
      <c r="K507" t="s">
        <v>295</v>
      </c>
      <c r="L507" t="s">
        <v>358</v>
      </c>
      <c r="M507" s="60" t="str">
        <f t="shared" si="21"/>
        <v>View on Google Map</v>
      </c>
    </row>
    <row r="508" spans="1:13" x14ac:dyDescent="0.2">
      <c r="A508">
        <v>1172</v>
      </c>
      <c r="B508" t="s">
        <v>1289</v>
      </c>
      <c r="C508" t="str">
        <f t="shared" si="24"/>
        <v>Arctic LTER Site number 1172</v>
      </c>
      <c r="D508">
        <v>68.99666666666667</v>
      </c>
      <c r="E508">
        <v>-150.21249999999998</v>
      </c>
      <c r="F508" t="s">
        <v>295</v>
      </c>
      <c r="G508" t="s">
        <v>1160</v>
      </c>
      <c r="H508" t="s">
        <v>1290</v>
      </c>
      <c r="I508" t="s">
        <v>295</v>
      </c>
      <c r="J508" t="s">
        <v>1288</v>
      </c>
      <c r="K508" t="s">
        <v>295</v>
      </c>
      <c r="L508" t="s">
        <v>358</v>
      </c>
      <c r="M508" s="60" t="str">
        <f t="shared" si="21"/>
        <v>View on Google Map</v>
      </c>
    </row>
    <row r="509" spans="1:13" x14ac:dyDescent="0.2">
      <c r="A509">
        <v>493</v>
      </c>
      <c r="B509" t="s">
        <v>1077</v>
      </c>
      <c r="C509" t="str">
        <f t="shared" si="24"/>
        <v>Arctic LTER Site number 493</v>
      </c>
      <c r="D509">
        <v>68.974933332999996</v>
      </c>
      <c r="E509">
        <v>-150.221066667</v>
      </c>
      <c r="F509">
        <v>364</v>
      </c>
      <c r="G509" t="s">
        <v>384</v>
      </c>
      <c r="H509" t="s">
        <v>295</v>
      </c>
      <c r="I509" t="s">
        <v>295</v>
      </c>
      <c r="J509" t="s">
        <v>357</v>
      </c>
      <c r="K509" t="s">
        <v>295</v>
      </c>
      <c r="L509" t="s">
        <v>358</v>
      </c>
      <c r="M509" s="60" t="str">
        <f t="shared" si="21"/>
        <v>View on Google Map</v>
      </c>
    </row>
    <row r="510" spans="1:13" x14ac:dyDescent="0.2">
      <c r="A510">
        <v>405</v>
      </c>
      <c r="B510" t="s">
        <v>952</v>
      </c>
      <c r="C510" t="str">
        <f t="shared" si="24"/>
        <v>Arctic LTER Site number 405</v>
      </c>
      <c r="D510" t="s">
        <v>295</v>
      </c>
      <c r="E510" t="s">
        <v>295</v>
      </c>
      <c r="F510" t="s">
        <v>295</v>
      </c>
      <c r="G510" t="s">
        <v>384</v>
      </c>
      <c r="H510" t="s">
        <v>295</v>
      </c>
      <c r="I510" t="s">
        <v>295</v>
      </c>
      <c r="J510" t="s">
        <v>1355</v>
      </c>
      <c r="K510" t="s">
        <v>295</v>
      </c>
      <c r="L510" t="s">
        <v>951</v>
      </c>
      <c r="M510" s="60" t="str">
        <f t="shared" si="21"/>
        <v>View on Google Map</v>
      </c>
    </row>
    <row r="511" spans="1:13" x14ac:dyDescent="0.2">
      <c r="A511">
        <v>505</v>
      </c>
      <c r="B511" t="s">
        <v>1103</v>
      </c>
      <c r="C511" t="str">
        <f t="shared" si="24"/>
        <v>Arctic LTER Site number 505</v>
      </c>
      <c r="D511">
        <v>68.921059</v>
      </c>
      <c r="E511">
        <v>-150.34784300000001</v>
      </c>
      <c r="F511" t="s">
        <v>295</v>
      </c>
      <c r="G511" t="s">
        <v>384</v>
      </c>
      <c r="H511" t="s">
        <v>295</v>
      </c>
      <c r="I511" t="s">
        <v>295</v>
      </c>
      <c r="J511" t="s">
        <v>357</v>
      </c>
      <c r="K511" t="s">
        <v>295</v>
      </c>
      <c r="L511" t="s">
        <v>358</v>
      </c>
      <c r="M511" s="60" t="str">
        <f t="shared" si="21"/>
        <v>View on Google Map</v>
      </c>
    </row>
    <row r="512" spans="1:13" x14ac:dyDescent="0.2">
      <c r="A512">
        <v>506</v>
      </c>
      <c r="B512" t="s">
        <v>1104</v>
      </c>
      <c r="C512" t="str">
        <f t="shared" si="24"/>
        <v>Arctic LTER Site number 506</v>
      </c>
      <c r="D512">
        <v>68.921186000000006</v>
      </c>
      <c r="E512">
        <v>-150.37015</v>
      </c>
      <c r="F512" t="s">
        <v>295</v>
      </c>
      <c r="G512" t="s">
        <v>384</v>
      </c>
      <c r="H512" t="s">
        <v>295</v>
      </c>
      <c r="I512" t="s">
        <v>295</v>
      </c>
      <c r="J512" t="s">
        <v>357</v>
      </c>
      <c r="K512" t="s">
        <v>295</v>
      </c>
      <c r="L512" t="s">
        <v>358</v>
      </c>
      <c r="M512" s="60" t="str">
        <f t="shared" si="21"/>
        <v>View on Google Map</v>
      </c>
    </row>
    <row r="513" spans="1:13" x14ac:dyDescent="0.2">
      <c r="A513">
        <v>507</v>
      </c>
      <c r="B513" t="s">
        <v>1105</v>
      </c>
      <c r="C513" t="str">
        <f t="shared" si="24"/>
        <v>Arctic LTER Site number 507</v>
      </c>
      <c r="D513">
        <v>68.936953000000003</v>
      </c>
      <c r="E513">
        <v>-150.35309699999999</v>
      </c>
      <c r="F513" t="s">
        <v>295</v>
      </c>
      <c r="G513" t="s">
        <v>384</v>
      </c>
      <c r="H513" t="s">
        <v>295</v>
      </c>
      <c r="I513" t="s">
        <v>295</v>
      </c>
      <c r="J513" t="s">
        <v>357</v>
      </c>
      <c r="K513" t="s">
        <v>295</v>
      </c>
      <c r="L513" t="s">
        <v>358</v>
      </c>
      <c r="M513" s="60" t="str">
        <f t="shared" si="21"/>
        <v>View on Google Map</v>
      </c>
    </row>
    <row r="514" spans="1:13" x14ac:dyDescent="0.2">
      <c r="A514">
        <v>12</v>
      </c>
      <c r="B514" t="s">
        <v>320</v>
      </c>
      <c r="C514" t="str">
        <f t="shared" si="24"/>
        <v>Arctic LTER Site number 12</v>
      </c>
      <c r="D514" t="s">
        <v>295</v>
      </c>
      <c r="E514" t="s">
        <v>295</v>
      </c>
      <c r="F514" t="s">
        <v>295</v>
      </c>
      <c r="G514" t="s">
        <v>296</v>
      </c>
      <c r="H514" t="s">
        <v>295</v>
      </c>
      <c r="I514" t="s">
        <v>295</v>
      </c>
      <c r="J514" t="s">
        <v>1355</v>
      </c>
      <c r="K514" t="s">
        <v>295</v>
      </c>
      <c r="L514" t="s">
        <v>295</v>
      </c>
      <c r="M514" s="60" t="str">
        <f t="shared" si="21"/>
        <v>View on Google Map</v>
      </c>
    </row>
    <row r="515" spans="1:13" x14ac:dyDescent="0.2">
      <c r="A515">
        <v>4</v>
      </c>
      <c r="B515" t="s">
        <v>303</v>
      </c>
      <c r="C515" t="s">
        <v>304</v>
      </c>
      <c r="D515">
        <v>68.38333333333334</v>
      </c>
      <c r="E515">
        <v>-149.31666666666666</v>
      </c>
      <c r="F515">
        <v>869</v>
      </c>
      <c r="G515" t="s">
        <v>296</v>
      </c>
      <c r="H515" t="s">
        <v>305</v>
      </c>
      <c r="I515" t="s">
        <v>306</v>
      </c>
      <c r="J515" t="s">
        <v>1355</v>
      </c>
      <c r="K515" t="s">
        <v>295</v>
      </c>
      <c r="L515" t="s">
        <v>300</v>
      </c>
      <c r="M515" s="60" t="str">
        <f t="shared" ref="M515:M578" si="25">HYPERLINK("http://maps.google.com/maps?q="&amp;D515&amp;","&amp;E515,"View on Google Map")</f>
        <v>View on Google Map</v>
      </c>
    </row>
    <row r="516" spans="1:13" x14ac:dyDescent="0.2">
      <c r="A516">
        <v>148</v>
      </c>
      <c r="B516" t="s">
        <v>498</v>
      </c>
      <c r="C516" t="str">
        <f t="shared" ref="C516:C537" si="26">"Arctic LTER Site number " &amp; A516</f>
        <v>Arctic LTER Site number 148</v>
      </c>
      <c r="D516">
        <v>68.624535966600007</v>
      </c>
      <c r="E516">
        <v>-149.60216609099999</v>
      </c>
      <c r="F516">
        <v>720</v>
      </c>
      <c r="G516" t="s">
        <v>384</v>
      </c>
      <c r="H516" t="s">
        <v>295</v>
      </c>
      <c r="I516" t="s">
        <v>295</v>
      </c>
      <c r="J516" t="s">
        <v>1355</v>
      </c>
      <c r="K516" t="s">
        <v>295</v>
      </c>
      <c r="L516" t="s">
        <v>295</v>
      </c>
      <c r="M516" s="60" t="str">
        <f t="shared" si="25"/>
        <v>View on Google Map</v>
      </c>
    </row>
    <row r="517" spans="1:13" x14ac:dyDescent="0.2">
      <c r="A517">
        <v>241</v>
      </c>
      <c r="B517" t="s">
        <v>498</v>
      </c>
      <c r="C517" t="str">
        <f t="shared" si="26"/>
        <v>Arctic LTER Site number 241</v>
      </c>
      <c r="D517">
        <v>68.624535966600007</v>
      </c>
      <c r="E517">
        <v>-149.60216609099999</v>
      </c>
      <c r="F517" t="s">
        <v>295</v>
      </c>
      <c r="G517" t="s">
        <v>384</v>
      </c>
      <c r="H517" t="s">
        <v>295</v>
      </c>
      <c r="I517" t="s">
        <v>295</v>
      </c>
      <c r="J517" t="s">
        <v>1355</v>
      </c>
      <c r="K517" t="s">
        <v>295</v>
      </c>
      <c r="L517" t="s">
        <v>295</v>
      </c>
      <c r="M517" s="60" t="str">
        <f t="shared" si="25"/>
        <v>View on Google Map</v>
      </c>
    </row>
    <row r="518" spans="1:13" x14ac:dyDescent="0.2">
      <c r="A518">
        <v>149</v>
      </c>
      <c r="B518" t="s">
        <v>499</v>
      </c>
      <c r="C518" t="str">
        <f t="shared" si="26"/>
        <v>Arctic LTER Site number 149</v>
      </c>
      <c r="D518">
        <v>68.627169078600005</v>
      </c>
      <c r="E518">
        <v>-149.61135296200001</v>
      </c>
      <c r="F518">
        <v>720</v>
      </c>
      <c r="G518" t="s">
        <v>384</v>
      </c>
      <c r="H518" t="s">
        <v>295</v>
      </c>
      <c r="I518" t="s">
        <v>295</v>
      </c>
      <c r="J518" t="s">
        <v>1355</v>
      </c>
      <c r="K518" t="s">
        <v>295</v>
      </c>
      <c r="L518" t="s">
        <v>295</v>
      </c>
      <c r="M518" s="60" t="str">
        <f t="shared" si="25"/>
        <v>View on Google Map</v>
      </c>
    </row>
    <row r="519" spans="1:13" x14ac:dyDescent="0.2">
      <c r="A519">
        <v>150</v>
      </c>
      <c r="B519" t="s">
        <v>500</v>
      </c>
      <c r="C519" t="str">
        <f t="shared" si="26"/>
        <v>Arctic LTER Site number 150</v>
      </c>
      <c r="D519">
        <v>68.628818623300006</v>
      </c>
      <c r="E519">
        <v>-149.62482197599999</v>
      </c>
      <c r="F519">
        <v>720</v>
      </c>
      <c r="G519" t="s">
        <v>384</v>
      </c>
      <c r="H519" t="s">
        <v>295</v>
      </c>
      <c r="I519" t="s">
        <v>295</v>
      </c>
      <c r="J519" t="s">
        <v>1355</v>
      </c>
      <c r="K519" t="s">
        <v>295</v>
      </c>
      <c r="L519" t="s">
        <v>295</v>
      </c>
      <c r="M519" s="60" t="str">
        <f t="shared" si="25"/>
        <v>View on Google Map</v>
      </c>
    </row>
    <row r="520" spans="1:13" x14ac:dyDescent="0.2">
      <c r="A520">
        <v>151</v>
      </c>
      <c r="B520" t="s">
        <v>501</v>
      </c>
      <c r="C520" t="str">
        <f t="shared" si="26"/>
        <v>Arctic LTER Site number 151</v>
      </c>
      <c r="D520">
        <v>68.630949932700005</v>
      </c>
      <c r="E520">
        <v>-149.62993150400001</v>
      </c>
      <c r="F520" t="s">
        <v>295</v>
      </c>
      <c r="G520" t="s">
        <v>384</v>
      </c>
      <c r="H520" t="s">
        <v>295</v>
      </c>
      <c r="I520" t="s">
        <v>295</v>
      </c>
      <c r="J520" t="s">
        <v>1355</v>
      </c>
      <c r="K520" t="s">
        <v>295</v>
      </c>
      <c r="L520" t="s">
        <v>295</v>
      </c>
      <c r="M520" s="60" t="str">
        <f t="shared" si="25"/>
        <v>View on Google Map</v>
      </c>
    </row>
    <row r="521" spans="1:13" x14ac:dyDescent="0.2">
      <c r="A521">
        <v>106</v>
      </c>
      <c r="B521" t="s">
        <v>401</v>
      </c>
      <c r="C521" t="str">
        <f t="shared" si="26"/>
        <v>Arctic LTER Site number 106</v>
      </c>
      <c r="D521">
        <v>68.631431924799998</v>
      </c>
      <c r="E521">
        <v>-149.63669249099999</v>
      </c>
      <c r="F521">
        <v>725</v>
      </c>
      <c r="G521" t="s">
        <v>384</v>
      </c>
      <c r="H521" t="s">
        <v>402</v>
      </c>
      <c r="I521" t="s">
        <v>295</v>
      </c>
      <c r="J521" t="s">
        <v>1355</v>
      </c>
      <c r="K521" t="s">
        <v>295</v>
      </c>
      <c r="L521" t="s">
        <v>295</v>
      </c>
      <c r="M521" s="60" t="str">
        <f t="shared" si="25"/>
        <v>View on Google Map</v>
      </c>
    </row>
    <row r="522" spans="1:13" x14ac:dyDescent="0.2">
      <c r="A522">
        <v>107</v>
      </c>
      <c r="B522" t="s">
        <v>403</v>
      </c>
      <c r="C522" t="str">
        <f t="shared" si="26"/>
        <v>Arctic LTER Site number 107</v>
      </c>
      <c r="D522">
        <v>68.629379781599994</v>
      </c>
      <c r="E522">
        <v>-149.64162329499999</v>
      </c>
      <c r="F522">
        <v>731</v>
      </c>
      <c r="G522" t="s">
        <v>384</v>
      </c>
      <c r="H522" t="s">
        <v>404</v>
      </c>
      <c r="I522" t="s">
        <v>295</v>
      </c>
      <c r="J522" t="s">
        <v>1355</v>
      </c>
      <c r="K522" t="s">
        <v>295</v>
      </c>
      <c r="L522" t="s">
        <v>295</v>
      </c>
      <c r="M522" s="60" t="str">
        <f t="shared" si="25"/>
        <v>View on Google Map</v>
      </c>
    </row>
    <row r="523" spans="1:13" x14ac:dyDescent="0.2">
      <c r="A523">
        <v>1603</v>
      </c>
      <c r="B523" t="s">
        <v>1324</v>
      </c>
      <c r="C523" t="str">
        <f t="shared" si="26"/>
        <v>Arctic LTER Site number 1603</v>
      </c>
      <c r="D523" t="s">
        <v>295</v>
      </c>
      <c r="E523" t="s">
        <v>295</v>
      </c>
      <c r="F523" t="s">
        <v>295</v>
      </c>
      <c r="G523" t="s">
        <v>296</v>
      </c>
      <c r="H523" t="s">
        <v>1325</v>
      </c>
      <c r="I523" t="s">
        <v>1326</v>
      </c>
      <c r="J523" t="s">
        <v>1355</v>
      </c>
      <c r="K523" t="s">
        <v>295</v>
      </c>
      <c r="L523" t="s">
        <v>295</v>
      </c>
      <c r="M523" s="60" t="str">
        <f t="shared" si="25"/>
        <v>View on Google Map</v>
      </c>
    </row>
    <row r="524" spans="1:13" x14ac:dyDescent="0.2">
      <c r="A524">
        <v>152</v>
      </c>
      <c r="B524" t="s">
        <v>502</v>
      </c>
      <c r="C524" t="str">
        <f t="shared" si="26"/>
        <v>Arctic LTER Site number 152</v>
      </c>
      <c r="D524">
        <v>68.630062744699998</v>
      </c>
      <c r="E524">
        <v>-149.64444178900001</v>
      </c>
      <c r="F524">
        <v>731</v>
      </c>
      <c r="G524" t="s">
        <v>384</v>
      </c>
      <c r="H524" t="s">
        <v>295</v>
      </c>
      <c r="I524" t="s">
        <v>295</v>
      </c>
      <c r="J524" t="s">
        <v>1355</v>
      </c>
      <c r="K524" t="s">
        <v>295</v>
      </c>
      <c r="L524" t="s">
        <v>295</v>
      </c>
      <c r="M524" s="60" t="str">
        <f t="shared" si="25"/>
        <v>View on Google Map</v>
      </c>
    </row>
    <row r="525" spans="1:13" x14ac:dyDescent="0.2">
      <c r="A525">
        <v>1601</v>
      </c>
      <c r="B525" t="s">
        <v>1318</v>
      </c>
      <c r="C525" t="str">
        <f t="shared" si="26"/>
        <v>Arctic LTER Site number 1601</v>
      </c>
      <c r="D525" t="s">
        <v>295</v>
      </c>
      <c r="E525" t="s">
        <v>295</v>
      </c>
      <c r="F525" t="s">
        <v>295</v>
      </c>
      <c r="G525" t="s">
        <v>295</v>
      </c>
      <c r="H525" t="s">
        <v>1319</v>
      </c>
      <c r="I525" t="s">
        <v>1320</v>
      </c>
      <c r="J525" s="11" t="s">
        <v>1355</v>
      </c>
      <c r="K525" t="s">
        <v>295</v>
      </c>
      <c r="L525" t="s">
        <v>295</v>
      </c>
      <c r="M525" s="60" t="str">
        <f t="shared" si="25"/>
        <v>View on Google Map</v>
      </c>
    </row>
    <row r="526" spans="1:13" x14ac:dyDescent="0.2">
      <c r="A526">
        <v>1602</v>
      </c>
      <c r="B526" t="s">
        <v>1321</v>
      </c>
      <c r="C526" t="str">
        <f t="shared" si="26"/>
        <v>Arctic LTER Site number 1602</v>
      </c>
      <c r="D526" t="s">
        <v>295</v>
      </c>
      <c r="E526" t="s">
        <v>295</v>
      </c>
      <c r="F526" t="s">
        <v>295</v>
      </c>
      <c r="G526" t="s">
        <v>295</v>
      </c>
      <c r="H526" t="s">
        <v>1322</v>
      </c>
      <c r="I526" t="s">
        <v>1323</v>
      </c>
      <c r="J526" s="11" t="s">
        <v>1355</v>
      </c>
      <c r="K526" t="s">
        <v>295</v>
      </c>
      <c r="L526" t="s">
        <v>295</v>
      </c>
      <c r="M526" s="60" t="str">
        <f t="shared" si="25"/>
        <v>View on Google Map</v>
      </c>
    </row>
    <row r="527" spans="1:13" x14ac:dyDescent="0.2">
      <c r="A527">
        <v>153</v>
      </c>
      <c r="B527" t="s">
        <v>503</v>
      </c>
      <c r="C527" t="str">
        <f t="shared" si="26"/>
        <v>Arctic LTER Site number 153</v>
      </c>
      <c r="D527" t="s">
        <v>295</v>
      </c>
      <c r="E527" t="s">
        <v>295</v>
      </c>
      <c r="F527" t="s">
        <v>295</v>
      </c>
      <c r="G527" t="s">
        <v>384</v>
      </c>
      <c r="H527" t="s">
        <v>295</v>
      </c>
      <c r="I527" t="s">
        <v>295</v>
      </c>
      <c r="J527" t="s">
        <v>1355</v>
      </c>
      <c r="K527" t="s">
        <v>295</v>
      </c>
      <c r="L527" t="s">
        <v>295</v>
      </c>
      <c r="M527" s="60" t="str">
        <f t="shared" si="25"/>
        <v>View on Google Map</v>
      </c>
    </row>
    <row r="528" spans="1:13" x14ac:dyDescent="0.2">
      <c r="A528">
        <v>154</v>
      </c>
      <c r="B528" t="s">
        <v>504</v>
      </c>
      <c r="C528" t="str">
        <f t="shared" si="26"/>
        <v>Arctic LTER Site number 154</v>
      </c>
      <c r="D528" t="s">
        <v>295</v>
      </c>
      <c r="E528" t="s">
        <v>295</v>
      </c>
      <c r="F528" t="s">
        <v>295</v>
      </c>
      <c r="G528" t="s">
        <v>384</v>
      </c>
      <c r="H528" t="s">
        <v>295</v>
      </c>
      <c r="I528" t="s">
        <v>295</v>
      </c>
      <c r="J528" t="s">
        <v>1355</v>
      </c>
      <c r="K528" t="s">
        <v>295</v>
      </c>
      <c r="L528" t="s">
        <v>295</v>
      </c>
      <c r="M528" s="60" t="str">
        <f t="shared" si="25"/>
        <v>View on Google Map</v>
      </c>
    </row>
    <row r="529" spans="1:13" x14ac:dyDescent="0.2">
      <c r="A529">
        <v>155</v>
      </c>
      <c r="B529" t="s">
        <v>505</v>
      </c>
      <c r="C529" t="str">
        <f t="shared" si="26"/>
        <v>Arctic LTER Site number 155</v>
      </c>
      <c r="D529" t="s">
        <v>295</v>
      </c>
      <c r="E529" t="s">
        <v>295</v>
      </c>
      <c r="F529" t="s">
        <v>295</v>
      </c>
      <c r="G529" t="s">
        <v>384</v>
      </c>
      <c r="H529" t="s">
        <v>295</v>
      </c>
      <c r="I529" t="s">
        <v>295</v>
      </c>
      <c r="J529" t="s">
        <v>1355</v>
      </c>
      <c r="K529" t="s">
        <v>295</v>
      </c>
      <c r="L529" t="s">
        <v>295</v>
      </c>
      <c r="M529" s="60" t="str">
        <f t="shared" si="25"/>
        <v>View on Google Map</v>
      </c>
    </row>
    <row r="530" spans="1:13" x14ac:dyDescent="0.2">
      <c r="A530">
        <v>156</v>
      </c>
      <c r="B530" t="s">
        <v>506</v>
      </c>
      <c r="C530" t="str">
        <f t="shared" si="26"/>
        <v>Arctic LTER Site number 156</v>
      </c>
      <c r="D530">
        <v>68.630148048999999</v>
      </c>
      <c r="E530">
        <v>-149.65057914499999</v>
      </c>
      <c r="F530">
        <v>750</v>
      </c>
      <c r="G530" t="s">
        <v>384</v>
      </c>
      <c r="H530" t="s">
        <v>295</v>
      </c>
      <c r="I530" t="s">
        <v>295</v>
      </c>
      <c r="J530" t="s">
        <v>1355</v>
      </c>
      <c r="K530" t="s">
        <v>295</v>
      </c>
      <c r="L530" t="s">
        <v>295</v>
      </c>
      <c r="M530" s="60" t="str">
        <f t="shared" si="25"/>
        <v>View on Google Map</v>
      </c>
    </row>
    <row r="531" spans="1:13" x14ac:dyDescent="0.2">
      <c r="A531">
        <v>157</v>
      </c>
      <c r="B531" t="s">
        <v>507</v>
      </c>
      <c r="C531" t="str">
        <f t="shared" si="26"/>
        <v>Arctic LTER Site number 157</v>
      </c>
      <c r="D531">
        <v>68.629627802900004</v>
      </c>
      <c r="E531">
        <v>-149.655880887</v>
      </c>
      <c r="F531">
        <v>754</v>
      </c>
      <c r="G531" t="s">
        <v>384</v>
      </c>
      <c r="H531" t="s">
        <v>295</v>
      </c>
      <c r="I531" t="s">
        <v>295</v>
      </c>
      <c r="J531" t="s">
        <v>1355</v>
      </c>
      <c r="K531" t="s">
        <v>295</v>
      </c>
      <c r="L531" t="s">
        <v>295</v>
      </c>
      <c r="M531" s="60" t="str">
        <f t="shared" si="25"/>
        <v>View on Google Map</v>
      </c>
    </row>
    <row r="532" spans="1:13" x14ac:dyDescent="0.2">
      <c r="A532">
        <v>158</v>
      </c>
      <c r="B532" t="s">
        <v>508</v>
      </c>
      <c r="C532" t="str">
        <f t="shared" si="26"/>
        <v>Arctic LTER Site number 158</v>
      </c>
      <c r="D532">
        <v>68.631486568699998</v>
      </c>
      <c r="E532">
        <v>-149.65910231699999</v>
      </c>
      <c r="F532">
        <v>754</v>
      </c>
      <c r="G532" t="s">
        <v>384</v>
      </c>
      <c r="H532" t="s">
        <v>295</v>
      </c>
      <c r="I532" t="s">
        <v>295</v>
      </c>
      <c r="J532" t="s">
        <v>1355</v>
      </c>
      <c r="K532" t="s">
        <v>295</v>
      </c>
      <c r="L532" t="s">
        <v>295</v>
      </c>
      <c r="M532" s="60" t="str">
        <f t="shared" si="25"/>
        <v>View on Google Map</v>
      </c>
    </row>
    <row r="533" spans="1:13" x14ac:dyDescent="0.2">
      <c r="A533">
        <v>169</v>
      </c>
      <c r="B533" t="s">
        <v>536</v>
      </c>
      <c r="C533" t="str">
        <f t="shared" si="26"/>
        <v>Arctic LTER Site number 169</v>
      </c>
      <c r="D533" t="s">
        <v>295</v>
      </c>
      <c r="E533" t="s">
        <v>295</v>
      </c>
      <c r="F533" t="s">
        <v>295</v>
      </c>
      <c r="G533" t="s">
        <v>384</v>
      </c>
      <c r="H533" t="s">
        <v>295</v>
      </c>
      <c r="I533" t="s">
        <v>295</v>
      </c>
      <c r="J533" t="s">
        <v>1355</v>
      </c>
      <c r="K533" t="s">
        <v>295</v>
      </c>
      <c r="L533" t="s">
        <v>295</v>
      </c>
      <c r="M533" s="60" t="str">
        <f t="shared" si="25"/>
        <v>View on Google Map</v>
      </c>
    </row>
    <row r="534" spans="1:13" x14ac:dyDescent="0.2">
      <c r="A534">
        <v>170</v>
      </c>
      <c r="B534" t="s">
        <v>537</v>
      </c>
      <c r="C534" t="str">
        <f t="shared" si="26"/>
        <v>Arctic LTER Site number 170</v>
      </c>
      <c r="D534" t="s">
        <v>295</v>
      </c>
      <c r="E534" t="s">
        <v>295</v>
      </c>
      <c r="F534" t="s">
        <v>295</v>
      </c>
      <c r="G534" t="s">
        <v>384</v>
      </c>
      <c r="H534" t="s">
        <v>295</v>
      </c>
      <c r="I534" t="s">
        <v>295</v>
      </c>
      <c r="J534" t="s">
        <v>1355</v>
      </c>
      <c r="K534" t="s">
        <v>295</v>
      </c>
      <c r="L534" t="s">
        <v>295</v>
      </c>
      <c r="M534" s="60" t="str">
        <f t="shared" si="25"/>
        <v>View on Google Map</v>
      </c>
    </row>
    <row r="535" spans="1:13" x14ac:dyDescent="0.2">
      <c r="A535">
        <v>136</v>
      </c>
      <c r="B535" t="s">
        <v>466</v>
      </c>
      <c r="C535" t="str">
        <f t="shared" si="26"/>
        <v>Arctic LTER Site number 136</v>
      </c>
      <c r="D535">
        <v>70.233333333333334</v>
      </c>
      <c r="E535">
        <v>-148.25</v>
      </c>
      <c r="F535">
        <v>10</v>
      </c>
      <c r="G535" t="s">
        <v>384</v>
      </c>
      <c r="H535" t="s">
        <v>467</v>
      </c>
      <c r="I535" t="s">
        <v>295</v>
      </c>
      <c r="J535" t="s">
        <v>1355</v>
      </c>
      <c r="K535" t="s">
        <v>295</v>
      </c>
      <c r="L535" t="s">
        <v>300</v>
      </c>
      <c r="M535" s="60" t="str">
        <f t="shared" si="25"/>
        <v>View on Google Map</v>
      </c>
    </row>
    <row r="536" spans="1:13" x14ac:dyDescent="0.2">
      <c r="A536">
        <v>6</v>
      </c>
      <c r="B536" t="s">
        <v>310</v>
      </c>
      <c r="C536" t="str">
        <f t="shared" si="26"/>
        <v>Arctic LTER Site number 6</v>
      </c>
      <c r="D536" t="s">
        <v>295</v>
      </c>
      <c r="E536" t="s">
        <v>295</v>
      </c>
      <c r="F536">
        <v>457</v>
      </c>
      <c r="G536" t="s">
        <v>296</v>
      </c>
      <c r="H536" t="s">
        <v>311</v>
      </c>
      <c r="I536" t="s">
        <v>312</v>
      </c>
      <c r="J536" t="s">
        <v>1355</v>
      </c>
      <c r="K536" t="s">
        <v>295</v>
      </c>
      <c r="L536" t="s">
        <v>300</v>
      </c>
      <c r="M536" s="60" t="str">
        <f t="shared" si="25"/>
        <v>View on Google Map</v>
      </c>
    </row>
    <row r="537" spans="1:13" x14ac:dyDescent="0.2">
      <c r="A537">
        <v>20</v>
      </c>
      <c r="B537" t="s">
        <v>338</v>
      </c>
      <c r="C537" t="str">
        <f t="shared" si="26"/>
        <v>Arctic LTER Site number 20</v>
      </c>
      <c r="D537" t="s">
        <v>295</v>
      </c>
      <c r="E537" t="s">
        <v>295</v>
      </c>
      <c r="F537" t="s">
        <v>295</v>
      </c>
      <c r="G537" t="s">
        <v>296</v>
      </c>
      <c r="H537" t="s">
        <v>295</v>
      </c>
      <c r="I537" t="s">
        <v>295</v>
      </c>
      <c r="J537" t="s">
        <v>1355</v>
      </c>
      <c r="K537" t="s">
        <v>295</v>
      </c>
      <c r="L537" t="s">
        <v>295</v>
      </c>
      <c r="M537" s="60" t="str">
        <f t="shared" si="25"/>
        <v>View on Google Map</v>
      </c>
    </row>
    <row r="538" spans="1:13" x14ac:dyDescent="0.2">
      <c r="A538">
        <v>1176</v>
      </c>
      <c r="B538" t="s">
        <v>1295</v>
      </c>
      <c r="C538" t="s">
        <v>1296</v>
      </c>
      <c r="D538">
        <v>68.996418329999997</v>
      </c>
      <c r="E538">
        <v>-150.27895670000001</v>
      </c>
      <c r="F538" t="s">
        <v>295</v>
      </c>
      <c r="G538" t="s">
        <v>1160</v>
      </c>
      <c r="H538" t="s">
        <v>295</v>
      </c>
      <c r="I538" t="s">
        <v>295</v>
      </c>
      <c r="J538" t="s">
        <v>1288</v>
      </c>
      <c r="K538" t="s">
        <v>295</v>
      </c>
      <c r="L538" t="s">
        <v>358</v>
      </c>
      <c r="M538" s="60" t="str">
        <f t="shared" si="25"/>
        <v>View on Google Map</v>
      </c>
    </row>
    <row r="539" spans="1:13" x14ac:dyDescent="0.2">
      <c r="A539">
        <v>509</v>
      </c>
      <c r="B539" t="s">
        <v>1109</v>
      </c>
      <c r="C539" t="s">
        <v>1107</v>
      </c>
      <c r="D539">
        <v>68.338126000000003</v>
      </c>
      <c r="E539">
        <v>-151.061735</v>
      </c>
      <c r="F539">
        <v>840</v>
      </c>
      <c r="G539" t="s">
        <v>384</v>
      </c>
      <c r="H539" t="s">
        <v>295</v>
      </c>
      <c r="I539" t="s">
        <v>295</v>
      </c>
      <c r="J539" t="s">
        <v>1026</v>
      </c>
      <c r="K539" t="s">
        <v>295</v>
      </c>
      <c r="L539" t="s">
        <v>1108</v>
      </c>
      <c r="M539" s="60" t="str">
        <f t="shared" si="25"/>
        <v>View on Google Map</v>
      </c>
    </row>
    <row r="540" spans="1:13" x14ac:dyDescent="0.2">
      <c r="A540">
        <v>36</v>
      </c>
      <c r="B540" t="s">
        <v>365</v>
      </c>
      <c r="C540" t="str">
        <f>"Arctic LTER Site number " &amp; A540</f>
        <v>Arctic LTER Site number 36</v>
      </c>
      <c r="D540">
        <v>69.233333333333334</v>
      </c>
      <c r="E540">
        <v>-150.804383333</v>
      </c>
      <c r="F540">
        <v>181.97</v>
      </c>
      <c r="G540" t="s">
        <v>296</v>
      </c>
      <c r="H540" t="s">
        <v>295</v>
      </c>
      <c r="I540" t="s">
        <v>295</v>
      </c>
      <c r="J540" t="s">
        <v>357</v>
      </c>
      <c r="K540" t="s">
        <v>295</v>
      </c>
      <c r="L540" t="s">
        <v>358</v>
      </c>
      <c r="M540" s="60" t="str">
        <f t="shared" si="25"/>
        <v>View on Google Map</v>
      </c>
    </row>
    <row r="541" spans="1:13" x14ac:dyDescent="0.2">
      <c r="A541">
        <v>37</v>
      </c>
      <c r="B541" t="s">
        <v>366</v>
      </c>
      <c r="C541" t="str">
        <f>"Arctic LTER Site number " &amp; A541</f>
        <v>Arctic LTER Site number 37</v>
      </c>
      <c r="D541">
        <v>68.289683333333329</v>
      </c>
      <c r="E541">
        <v>-150.91499999999999</v>
      </c>
      <c r="F541">
        <v>392</v>
      </c>
      <c r="G541" t="s">
        <v>296</v>
      </c>
      <c r="H541" t="s">
        <v>295</v>
      </c>
      <c r="I541" t="s">
        <v>295</v>
      </c>
      <c r="J541" t="s">
        <v>357</v>
      </c>
      <c r="K541" t="s">
        <v>295</v>
      </c>
      <c r="L541" t="s">
        <v>358</v>
      </c>
      <c r="M541" s="60" t="str">
        <f t="shared" si="25"/>
        <v>View on Google Map</v>
      </c>
    </row>
    <row r="542" spans="1:13" x14ac:dyDescent="0.2">
      <c r="A542">
        <v>130</v>
      </c>
      <c r="B542" t="s">
        <v>454</v>
      </c>
      <c r="C542" t="s">
        <v>452</v>
      </c>
      <c r="D542">
        <v>70.083333333333329</v>
      </c>
      <c r="E542">
        <v>-148.53333333333299</v>
      </c>
      <c r="F542">
        <v>24</v>
      </c>
      <c r="G542" t="s">
        <v>384</v>
      </c>
      <c r="H542" t="s">
        <v>455</v>
      </c>
      <c r="I542" t="s">
        <v>295</v>
      </c>
      <c r="J542" t="s">
        <v>1355</v>
      </c>
      <c r="K542" t="s">
        <v>295</v>
      </c>
      <c r="L542" t="s">
        <v>300</v>
      </c>
      <c r="M542" s="60" t="str">
        <f t="shared" si="25"/>
        <v>View on Google Map</v>
      </c>
    </row>
    <row r="543" spans="1:13" x14ac:dyDescent="0.2">
      <c r="A543">
        <v>519</v>
      </c>
      <c r="B543" t="s">
        <v>1119</v>
      </c>
      <c r="C543" t="s">
        <v>1107</v>
      </c>
      <c r="D543">
        <v>68.802636000000007</v>
      </c>
      <c r="E543">
        <v>-150.78539699999999</v>
      </c>
      <c r="F543">
        <v>411</v>
      </c>
      <c r="G543" t="s">
        <v>384</v>
      </c>
      <c r="H543" t="s">
        <v>295</v>
      </c>
      <c r="I543" t="s">
        <v>295</v>
      </c>
      <c r="J543" t="s">
        <v>1026</v>
      </c>
      <c r="K543" t="s">
        <v>295</v>
      </c>
      <c r="L543" t="s">
        <v>1108</v>
      </c>
      <c r="M543" s="60" t="str">
        <f t="shared" si="25"/>
        <v>View on Google Map</v>
      </c>
    </row>
    <row r="544" spans="1:13" x14ac:dyDescent="0.2">
      <c r="A544">
        <v>452</v>
      </c>
      <c r="B544" t="s">
        <v>1029</v>
      </c>
      <c r="C544" t="str">
        <f t="shared" ref="C544:C550" si="27">"Arctic LTER Site number " &amp; A544</f>
        <v>Arctic LTER Site number 452</v>
      </c>
      <c r="D544">
        <v>68.794960000000003</v>
      </c>
      <c r="E544">
        <v>-149.04813999999999</v>
      </c>
      <c r="F544">
        <v>754</v>
      </c>
      <c r="G544" t="s">
        <v>384</v>
      </c>
      <c r="H544" t="s">
        <v>295</v>
      </c>
      <c r="I544" t="s">
        <v>295</v>
      </c>
      <c r="J544" t="s">
        <v>1026</v>
      </c>
      <c r="K544" t="s">
        <v>295</v>
      </c>
      <c r="L544" t="s">
        <v>295</v>
      </c>
      <c r="M544" s="60" t="str">
        <f t="shared" si="25"/>
        <v>View on Google Map</v>
      </c>
    </row>
    <row r="545" spans="1:13" x14ac:dyDescent="0.2">
      <c r="A545">
        <v>453</v>
      </c>
      <c r="B545" t="s">
        <v>1030</v>
      </c>
      <c r="C545" t="str">
        <f t="shared" si="27"/>
        <v>Arctic LTER Site number 453</v>
      </c>
      <c r="D545">
        <v>68.810460000000006</v>
      </c>
      <c r="E545">
        <v>-149.05207999999999</v>
      </c>
      <c r="F545">
        <v>727</v>
      </c>
      <c r="G545" t="s">
        <v>384</v>
      </c>
      <c r="H545" t="s">
        <v>295</v>
      </c>
      <c r="I545" t="s">
        <v>295</v>
      </c>
      <c r="J545" t="s">
        <v>1026</v>
      </c>
      <c r="K545" t="s">
        <v>295</v>
      </c>
      <c r="L545" t="s">
        <v>295</v>
      </c>
      <c r="M545" s="60" t="str">
        <f t="shared" si="25"/>
        <v>View on Google Map</v>
      </c>
    </row>
    <row r="546" spans="1:13" x14ac:dyDescent="0.2">
      <c r="A546">
        <v>454</v>
      </c>
      <c r="B546" t="s">
        <v>1031</v>
      </c>
      <c r="C546" t="str">
        <f t="shared" si="27"/>
        <v>Arctic LTER Site number 454</v>
      </c>
      <c r="D546">
        <v>68.815870000000004</v>
      </c>
      <c r="E546">
        <v>-149.06173999999999</v>
      </c>
      <c r="F546">
        <v>715</v>
      </c>
      <c r="G546" t="s">
        <v>384</v>
      </c>
      <c r="H546" t="s">
        <v>295</v>
      </c>
      <c r="I546" t="s">
        <v>295</v>
      </c>
      <c r="J546" t="s">
        <v>1026</v>
      </c>
      <c r="K546" t="s">
        <v>295</v>
      </c>
      <c r="L546" t="s">
        <v>295</v>
      </c>
      <c r="M546" s="60" t="str">
        <f t="shared" si="25"/>
        <v>View on Google Map</v>
      </c>
    </row>
    <row r="547" spans="1:13" x14ac:dyDescent="0.2">
      <c r="A547">
        <v>455</v>
      </c>
      <c r="B547" t="s">
        <v>1032</v>
      </c>
      <c r="C547" t="str">
        <f t="shared" si="27"/>
        <v>Arctic LTER Site number 455</v>
      </c>
      <c r="D547">
        <v>68.810519999999997</v>
      </c>
      <c r="E547">
        <v>-149.06282999999999</v>
      </c>
      <c r="F547">
        <v>728</v>
      </c>
      <c r="G547" t="s">
        <v>384</v>
      </c>
      <c r="H547" t="s">
        <v>295</v>
      </c>
      <c r="I547" t="s">
        <v>295</v>
      </c>
      <c r="J547" t="s">
        <v>1026</v>
      </c>
      <c r="K547" t="s">
        <v>295</v>
      </c>
      <c r="L547" t="s">
        <v>295</v>
      </c>
      <c r="M547" s="60" t="str">
        <f t="shared" si="25"/>
        <v>View on Google Map</v>
      </c>
    </row>
    <row r="548" spans="1:13" x14ac:dyDescent="0.2">
      <c r="A548">
        <v>456</v>
      </c>
      <c r="B548" t="s">
        <v>1033</v>
      </c>
      <c r="C548" t="str">
        <f t="shared" si="27"/>
        <v>Arctic LTER Site number 456</v>
      </c>
      <c r="D548">
        <v>68.812290000000004</v>
      </c>
      <c r="E548">
        <v>-149.06899000000001</v>
      </c>
      <c r="F548">
        <v>730</v>
      </c>
      <c r="G548" t="s">
        <v>384</v>
      </c>
      <c r="H548" t="s">
        <v>295</v>
      </c>
      <c r="I548" t="s">
        <v>295</v>
      </c>
      <c r="J548" t="s">
        <v>1026</v>
      </c>
      <c r="K548" t="s">
        <v>295</v>
      </c>
      <c r="L548" t="s">
        <v>295</v>
      </c>
      <c r="M548" s="60" t="str">
        <f t="shared" si="25"/>
        <v>View on Google Map</v>
      </c>
    </row>
    <row r="549" spans="1:13" x14ac:dyDescent="0.2">
      <c r="A549">
        <v>457</v>
      </c>
      <c r="B549" t="s">
        <v>1034</v>
      </c>
      <c r="C549" t="str">
        <f t="shared" si="27"/>
        <v>Arctic LTER Site number 457</v>
      </c>
      <c r="D549">
        <v>68.814369999999997</v>
      </c>
      <c r="E549">
        <v>-149.06774999999999</v>
      </c>
      <c r="F549">
        <v>724</v>
      </c>
      <c r="G549" t="s">
        <v>384</v>
      </c>
      <c r="H549" t="s">
        <v>295</v>
      </c>
      <c r="I549" t="s">
        <v>295</v>
      </c>
      <c r="J549" t="s">
        <v>1026</v>
      </c>
      <c r="K549" t="s">
        <v>295</v>
      </c>
      <c r="L549" t="s">
        <v>295</v>
      </c>
      <c r="M549" s="60" t="str">
        <f t="shared" si="25"/>
        <v>View on Google Map</v>
      </c>
    </row>
    <row r="550" spans="1:13" x14ac:dyDescent="0.2">
      <c r="A550">
        <v>38</v>
      </c>
      <c r="B550" t="s">
        <v>367</v>
      </c>
      <c r="C550" t="str">
        <f t="shared" si="27"/>
        <v>Arctic LTER Site number 38</v>
      </c>
      <c r="D550">
        <v>69.011899999999997</v>
      </c>
      <c r="E550">
        <v>-150.30000000000001</v>
      </c>
      <c r="F550">
        <v>321</v>
      </c>
      <c r="G550" t="s">
        <v>296</v>
      </c>
      <c r="H550" t="s">
        <v>368</v>
      </c>
      <c r="I550" t="s">
        <v>369</v>
      </c>
      <c r="J550" t="s">
        <v>357</v>
      </c>
      <c r="K550" t="s">
        <v>295</v>
      </c>
      <c r="L550" t="s">
        <v>358</v>
      </c>
      <c r="M550" s="60" t="str">
        <f t="shared" si="25"/>
        <v>View on Google Map</v>
      </c>
    </row>
    <row r="551" spans="1:13" x14ac:dyDescent="0.2">
      <c r="A551">
        <v>1211</v>
      </c>
      <c r="B551" t="s">
        <v>1317</v>
      </c>
      <c r="C551" t="s">
        <v>1313</v>
      </c>
      <c r="D551">
        <v>68.996700000000004</v>
      </c>
      <c r="E551">
        <v>-150.28142</v>
      </c>
      <c r="F551" t="s">
        <v>295</v>
      </c>
      <c r="G551" t="s">
        <v>1160</v>
      </c>
      <c r="H551" t="s">
        <v>295</v>
      </c>
      <c r="I551" t="s">
        <v>295</v>
      </c>
      <c r="J551" t="s">
        <v>1288</v>
      </c>
      <c r="K551" t="s">
        <v>295</v>
      </c>
      <c r="L551" t="s">
        <v>358</v>
      </c>
      <c r="M551" s="60" t="str">
        <f t="shared" si="25"/>
        <v>View on Google Map</v>
      </c>
    </row>
    <row r="552" spans="1:13" x14ac:dyDescent="0.2">
      <c r="A552">
        <v>1210</v>
      </c>
      <c r="B552" t="s">
        <v>1316</v>
      </c>
      <c r="C552" t="s">
        <v>1313</v>
      </c>
      <c r="D552">
        <v>68.996700000000004</v>
      </c>
      <c r="E552">
        <v>-150.28142</v>
      </c>
      <c r="F552" t="s">
        <v>295</v>
      </c>
      <c r="G552" t="s">
        <v>1160</v>
      </c>
      <c r="H552" t="s">
        <v>295</v>
      </c>
      <c r="I552" t="s">
        <v>295</v>
      </c>
      <c r="J552" t="s">
        <v>1288</v>
      </c>
      <c r="K552" t="s">
        <v>295</v>
      </c>
      <c r="L552" t="s">
        <v>358</v>
      </c>
      <c r="M552" s="60" t="str">
        <f t="shared" si="25"/>
        <v>View on Google Map</v>
      </c>
    </row>
    <row r="553" spans="1:13" x14ac:dyDescent="0.2">
      <c r="B553" t="s">
        <v>1439</v>
      </c>
      <c r="C553" t="s">
        <v>1432</v>
      </c>
      <c r="D553">
        <v>69.007500000000007</v>
      </c>
      <c r="E553">
        <v>-150.31388888888901</v>
      </c>
      <c r="G553" t="s">
        <v>1433</v>
      </c>
      <c r="J553" t="s">
        <v>1288</v>
      </c>
      <c r="L553" t="s">
        <v>358</v>
      </c>
      <c r="M553" s="60" t="str">
        <f t="shared" si="25"/>
        <v>View on Google Map</v>
      </c>
    </row>
    <row r="554" spans="1:13" x14ac:dyDescent="0.2">
      <c r="B554" t="s">
        <v>1440</v>
      </c>
      <c r="C554" t="s">
        <v>1375</v>
      </c>
      <c r="D554">
        <v>69.043055555555554</v>
      </c>
      <c r="E554">
        <v>-150.42916666666699</v>
      </c>
      <c r="G554" t="s">
        <v>1433</v>
      </c>
      <c r="J554" t="s">
        <v>1288</v>
      </c>
      <c r="L554" t="s">
        <v>358</v>
      </c>
      <c r="M554" s="60" t="str">
        <f t="shared" si="25"/>
        <v>View on Google Map</v>
      </c>
    </row>
    <row r="555" spans="1:13" x14ac:dyDescent="0.2">
      <c r="A555">
        <v>39</v>
      </c>
      <c r="B555" t="s">
        <v>370</v>
      </c>
      <c r="C555" t="str">
        <f>"Arctic LTER Site number " &amp; A555</f>
        <v>Arctic LTER Site number 39</v>
      </c>
      <c r="D555">
        <v>68.994600000000005</v>
      </c>
      <c r="E555">
        <v>-150.30699999999999</v>
      </c>
      <c r="F555">
        <v>307</v>
      </c>
      <c r="G555" t="s">
        <v>296</v>
      </c>
      <c r="H555" t="s">
        <v>371</v>
      </c>
      <c r="I555" t="s">
        <v>295</v>
      </c>
      <c r="J555" t="s">
        <v>357</v>
      </c>
      <c r="K555" t="s">
        <v>295</v>
      </c>
      <c r="L555" t="s">
        <v>358</v>
      </c>
      <c r="M555" s="60" t="str">
        <f t="shared" si="25"/>
        <v>View on Google Map</v>
      </c>
    </row>
    <row r="556" spans="1:13" x14ac:dyDescent="0.2">
      <c r="B556" t="s">
        <v>1446</v>
      </c>
      <c r="C556" t="s">
        <v>1442</v>
      </c>
      <c r="D556">
        <v>69.570555555555558</v>
      </c>
      <c r="E556">
        <v>-150.893333333333</v>
      </c>
      <c r="G556" t="s">
        <v>1433</v>
      </c>
      <c r="J556" t="s">
        <v>1288</v>
      </c>
      <c r="L556" t="s">
        <v>358</v>
      </c>
      <c r="M556" s="60" t="str">
        <f t="shared" si="25"/>
        <v>View on Google Map</v>
      </c>
    </row>
    <row r="557" spans="1:13" x14ac:dyDescent="0.2">
      <c r="A557">
        <v>46</v>
      </c>
      <c r="B557" t="s">
        <v>380</v>
      </c>
      <c r="C557" t="str">
        <f>"Arctic LTER Site number " &amp; A557</f>
        <v>Arctic LTER Site number 46</v>
      </c>
      <c r="D557">
        <v>68.891069000000002</v>
      </c>
      <c r="E557">
        <v>-150.58501899999999</v>
      </c>
      <c r="F557" t="s">
        <v>295</v>
      </c>
      <c r="G557" t="s">
        <v>296</v>
      </c>
      <c r="H557" t="s">
        <v>295</v>
      </c>
      <c r="I557" t="s">
        <v>295</v>
      </c>
      <c r="J557" t="s">
        <v>374</v>
      </c>
      <c r="K557" t="s">
        <v>295</v>
      </c>
      <c r="L557" t="s">
        <v>358</v>
      </c>
      <c r="M557" s="60" t="str">
        <f t="shared" si="25"/>
        <v>View on Google Map</v>
      </c>
    </row>
    <row r="558" spans="1:13" x14ac:dyDescent="0.2">
      <c r="A558">
        <v>47</v>
      </c>
      <c r="B558" t="s">
        <v>381</v>
      </c>
      <c r="C558" t="str">
        <f>"Arctic LTER Site number " &amp; A558</f>
        <v>Arctic LTER Site number 47</v>
      </c>
      <c r="D558">
        <v>68.966999999999999</v>
      </c>
      <c r="E558">
        <v>-150.56673000000001</v>
      </c>
      <c r="F558" t="s">
        <v>295</v>
      </c>
      <c r="G558" t="s">
        <v>296</v>
      </c>
      <c r="H558" t="s">
        <v>295</v>
      </c>
      <c r="I558" t="s">
        <v>295</v>
      </c>
      <c r="J558" t="s">
        <v>374</v>
      </c>
      <c r="K558" t="s">
        <v>295</v>
      </c>
      <c r="L558" t="s">
        <v>358</v>
      </c>
      <c r="M558" s="60" t="str">
        <f t="shared" si="25"/>
        <v>View on Google Map</v>
      </c>
    </row>
    <row r="559" spans="1:13" x14ac:dyDescent="0.2">
      <c r="A559">
        <v>100</v>
      </c>
      <c r="B559" t="s">
        <v>382</v>
      </c>
      <c r="C559" t="s">
        <v>383</v>
      </c>
      <c r="D559">
        <v>68.629960999999994</v>
      </c>
      <c r="E559">
        <v>-149.61263299999999</v>
      </c>
      <c r="F559">
        <v>719</v>
      </c>
      <c r="G559" t="s">
        <v>384</v>
      </c>
      <c r="H559" t="s">
        <v>385</v>
      </c>
      <c r="I559" t="s">
        <v>386</v>
      </c>
      <c r="J559" t="s">
        <v>1355</v>
      </c>
      <c r="K559" t="s">
        <v>295</v>
      </c>
      <c r="L559" t="s">
        <v>295</v>
      </c>
      <c r="M559" s="60" t="str">
        <f t="shared" si="25"/>
        <v>View on Google Map</v>
      </c>
    </row>
    <row r="560" spans="1:13" x14ac:dyDescent="0.2">
      <c r="A560">
        <v>523</v>
      </c>
      <c r="B560" t="s">
        <v>1125</v>
      </c>
      <c r="C560" t="s">
        <v>1121</v>
      </c>
      <c r="D560">
        <v>68.626671999999999</v>
      </c>
      <c r="E560">
        <v>-149.59784400000001</v>
      </c>
      <c r="F560">
        <v>719</v>
      </c>
      <c r="G560" t="s">
        <v>384</v>
      </c>
      <c r="H560" t="s">
        <v>295</v>
      </c>
      <c r="I560" t="s">
        <v>295</v>
      </c>
      <c r="J560" t="s">
        <v>1026</v>
      </c>
      <c r="K560" t="s">
        <v>295</v>
      </c>
      <c r="L560" t="s">
        <v>1122</v>
      </c>
      <c r="M560" s="60" t="str">
        <f t="shared" si="25"/>
        <v>View on Google Map</v>
      </c>
    </row>
    <row r="561" spans="1:13" x14ac:dyDescent="0.2">
      <c r="A561">
        <v>524</v>
      </c>
      <c r="B561" t="s">
        <v>1126</v>
      </c>
      <c r="C561" t="s">
        <v>1121</v>
      </c>
      <c r="D561">
        <v>68.632586000000003</v>
      </c>
      <c r="E561">
        <v>-149.60089500000001</v>
      </c>
      <c r="F561">
        <v>719</v>
      </c>
      <c r="G561" t="s">
        <v>384</v>
      </c>
      <c r="H561" t="s">
        <v>295</v>
      </c>
      <c r="I561" t="s">
        <v>295</v>
      </c>
      <c r="J561" t="s">
        <v>1026</v>
      </c>
      <c r="K561" t="s">
        <v>295</v>
      </c>
      <c r="L561" t="s">
        <v>1122</v>
      </c>
      <c r="M561" s="60" t="str">
        <f t="shared" si="25"/>
        <v>View on Google Map</v>
      </c>
    </row>
    <row r="562" spans="1:13" x14ac:dyDescent="0.2">
      <c r="A562">
        <v>525</v>
      </c>
      <c r="B562" t="s">
        <v>1127</v>
      </c>
      <c r="C562" t="s">
        <v>1121</v>
      </c>
      <c r="D562">
        <v>68.636390000000006</v>
      </c>
      <c r="E562">
        <v>-149.594774</v>
      </c>
      <c r="F562">
        <v>719</v>
      </c>
      <c r="G562" t="s">
        <v>384</v>
      </c>
      <c r="H562" t="s">
        <v>295</v>
      </c>
      <c r="I562" t="s">
        <v>295</v>
      </c>
      <c r="J562" t="s">
        <v>1026</v>
      </c>
      <c r="K562" t="s">
        <v>295</v>
      </c>
      <c r="L562" t="s">
        <v>1122</v>
      </c>
      <c r="M562" s="60" t="str">
        <f t="shared" si="25"/>
        <v>View on Google Map</v>
      </c>
    </row>
    <row r="563" spans="1:13" x14ac:dyDescent="0.2">
      <c r="A563">
        <v>13</v>
      </c>
      <c r="B563" t="s">
        <v>321</v>
      </c>
      <c r="C563" t="str">
        <f>"Arctic LTER Site number " &amp; A563</f>
        <v>Arctic LTER Site number 13</v>
      </c>
      <c r="D563">
        <v>68.625600000000006</v>
      </c>
      <c r="E563">
        <v>-149.59604999999999</v>
      </c>
      <c r="F563">
        <v>719</v>
      </c>
      <c r="G563" t="s">
        <v>296</v>
      </c>
      <c r="H563" t="s">
        <v>322</v>
      </c>
      <c r="I563" t="s">
        <v>323</v>
      </c>
      <c r="J563" t="s">
        <v>1355</v>
      </c>
      <c r="K563">
        <v>190</v>
      </c>
      <c r="L563" t="s">
        <v>324</v>
      </c>
      <c r="M563" s="60" t="str">
        <f t="shared" si="25"/>
        <v>View on Google Map</v>
      </c>
    </row>
    <row r="564" spans="1:13" x14ac:dyDescent="0.2">
      <c r="A564">
        <v>522</v>
      </c>
      <c r="B564" t="s">
        <v>1124</v>
      </c>
      <c r="C564" t="s">
        <v>1121</v>
      </c>
      <c r="D564">
        <v>68.625966000000005</v>
      </c>
      <c r="E564">
        <v>-149.59902199999999</v>
      </c>
      <c r="F564">
        <v>719</v>
      </c>
      <c r="G564" t="s">
        <v>384</v>
      </c>
      <c r="H564" t="s">
        <v>295</v>
      </c>
      <c r="I564" t="s">
        <v>295</v>
      </c>
      <c r="J564" t="s">
        <v>1026</v>
      </c>
      <c r="K564" t="s">
        <v>295</v>
      </c>
      <c r="L564" t="s">
        <v>1122</v>
      </c>
      <c r="M564" s="60" t="str">
        <f t="shared" si="25"/>
        <v>View on Google Map</v>
      </c>
    </row>
    <row r="565" spans="1:13" x14ac:dyDescent="0.2">
      <c r="A565">
        <v>101</v>
      </c>
      <c r="B565" t="s">
        <v>387</v>
      </c>
      <c r="C565" t="s">
        <v>388</v>
      </c>
      <c r="D565" t="s">
        <v>295</v>
      </c>
      <c r="E565" t="s">
        <v>295</v>
      </c>
      <c r="F565">
        <v>719</v>
      </c>
      <c r="G565" t="s">
        <v>384</v>
      </c>
      <c r="H565" t="s">
        <v>295</v>
      </c>
      <c r="I565" t="s">
        <v>295</v>
      </c>
      <c r="J565" t="s">
        <v>1355</v>
      </c>
      <c r="K565" t="s">
        <v>295</v>
      </c>
      <c r="L565" t="s">
        <v>295</v>
      </c>
      <c r="M565" s="60" t="str">
        <f t="shared" si="25"/>
        <v>View on Google Map</v>
      </c>
    </row>
    <row r="566" spans="1:13" x14ac:dyDescent="0.2">
      <c r="A566">
        <v>102</v>
      </c>
      <c r="B566" t="s">
        <v>389</v>
      </c>
      <c r="C566" t="s">
        <v>390</v>
      </c>
      <c r="D566">
        <v>68.638623999999993</v>
      </c>
      <c r="E566">
        <v>-149.610737</v>
      </c>
      <c r="F566">
        <v>719</v>
      </c>
      <c r="G566" t="s">
        <v>384</v>
      </c>
      <c r="H566" t="s">
        <v>391</v>
      </c>
      <c r="I566" t="s">
        <v>392</v>
      </c>
      <c r="J566" t="s">
        <v>1355</v>
      </c>
      <c r="K566" t="s">
        <v>295</v>
      </c>
      <c r="L566" t="s">
        <v>295</v>
      </c>
      <c r="M566" s="60" t="str">
        <f t="shared" si="25"/>
        <v>View on Google Map</v>
      </c>
    </row>
    <row r="567" spans="1:13" x14ac:dyDescent="0.2">
      <c r="A567">
        <v>526</v>
      </c>
      <c r="B567" t="s">
        <v>1128</v>
      </c>
      <c r="C567" t="s">
        <v>1121</v>
      </c>
      <c r="D567">
        <v>68.633232000000007</v>
      </c>
      <c r="E567">
        <v>-149.61149</v>
      </c>
      <c r="F567">
        <v>719</v>
      </c>
      <c r="G567" t="s">
        <v>384</v>
      </c>
      <c r="H567" t="s">
        <v>295</v>
      </c>
      <c r="I567" t="s">
        <v>295</v>
      </c>
      <c r="J567" t="s">
        <v>1026</v>
      </c>
      <c r="K567" t="s">
        <v>295</v>
      </c>
      <c r="L567" t="s">
        <v>1122</v>
      </c>
      <c r="M567" s="60" t="str">
        <f t="shared" si="25"/>
        <v>View on Google Map</v>
      </c>
    </row>
    <row r="568" spans="1:13" x14ac:dyDescent="0.2">
      <c r="A568">
        <v>14</v>
      </c>
      <c r="B568" t="s">
        <v>325</v>
      </c>
      <c r="C568" t="str">
        <f>"Arctic LTER Site number " &amp; A568</f>
        <v>Arctic LTER Site number 14</v>
      </c>
      <c r="D568" t="s">
        <v>295</v>
      </c>
      <c r="E568" t="s">
        <v>295</v>
      </c>
      <c r="F568">
        <v>719</v>
      </c>
      <c r="G568" t="s">
        <v>296</v>
      </c>
      <c r="H568" t="s">
        <v>326</v>
      </c>
      <c r="I568" t="s">
        <v>295</v>
      </c>
      <c r="J568" t="s">
        <v>1355</v>
      </c>
      <c r="K568" t="s">
        <v>295</v>
      </c>
      <c r="L568" t="s">
        <v>295</v>
      </c>
      <c r="M568" s="60" t="str">
        <f t="shared" si="25"/>
        <v>View on Google Map</v>
      </c>
    </row>
    <row r="569" spans="1:13" x14ac:dyDescent="0.2">
      <c r="A569">
        <v>527</v>
      </c>
      <c r="B569" t="s">
        <v>1129</v>
      </c>
      <c r="C569" t="s">
        <v>1121</v>
      </c>
      <c r="D569">
        <v>68.639894999999996</v>
      </c>
      <c r="E569">
        <v>-149.59610599999999</v>
      </c>
      <c r="F569">
        <v>719</v>
      </c>
      <c r="G569" t="s">
        <v>384</v>
      </c>
      <c r="H569" t="s">
        <v>295</v>
      </c>
      <c r="I569" t="s">
        <v>295</v>
      </c>
      <c r="J569" t="s">
        <v>1026</v>
      </c>
      <c r="K569" t="s">
        <v>295</v>
      </c>
      <c r="L569" t="s">
        <v>1122</v>
      </c>
      <c r="M569" s="60" t="str">
        <f t="shared" si="25"/>
        <v>View on Google Map</v>
      </c>
    </row>
    <row r="570" spans="1:13" x14ac:dyDescent="0.2">
      <c r="A570">
        <v>9</v>
      </c>
      <c r="B570" t="s">
        <v>315</v>
      </c>
      <c r="C570" t="str">
        <f>"Arctic LTER Site number " &amp; A570</f>
        <v>Arctic LTER Site number 9</v>
      </c>
      <c r="D570" t="s">
        <v>295</v>
      </c>
      <c r="E570" t="s">
        <v>295</v>
      </c>
      <c r="F570">
        <v>823</v>
      </c>
      <c r="G570" t="s">
        <v>296</v>
      </c>
      <c r="H570" t="s">
        <v>295</v>
      </c>
      <c r="I570" t="s">
        <v>295</v>
      </c>
      <c r="J570" t="s">
        <v>1355</v>
      </c>
      <c r="K570" t="s">
        <v>295</v>
      </c>
      <c r="L570" t="s">
        <v>295</v>
      </c>
      <c r="M570" s="60" t="str">
        <f t="shared" si="25"/>
        <v>View on Google Map</v>
      </c>
    </row>
    <row r="571" spans="1:13" x14ac:dyDescent="0.2">
      <c r="A571">
        <v>22</v>
      </c>
      <c r="B571" t="s">
        <v>340</v>
      </c>
      <c r="C571" t="str">
        <f>"Arctic LTER Site number " &amp; A571</f>
        <v>Arctic LTER Site number 22</v>
      </c>
      <c r="D571" t="s">
        <v>295</v>
      </c>
      <c r="E571" t="s">
        <v>295</v>
      </c>
      <c r="F571" t="s">
        <v>295</v>
      </c>
      <c r="G571" t="s">
        <v>296</v>
      </c>
      <c r="H571" t="s">
        <v>341</v>
      </c>
      <c r="I571" t="s">
        <v>295</v>
      </c>
      <c r="J571" t="s">
        <v>1355</v>
      </c>
      <c r="K571" t="s">
        <v>295</v>
      </c>
      <c r="L571" t="s">
        <v>295</v>
      </c>
      <c r="M571" s="60" t="str">
        <f t="shared" si="25"/>
        <v>View on Google Map</v>
      </c>
    </row>
    <row r="572" spans="1:13" x14ac:dyDescent="0.2">
      <c r="A572">
        <v>528</v>
      </c>
      <c r="B572" t="s">
        <v>1130</v>
      </c>
      <c r="C572" t="s">
        <v>1121</v>
      </c>
      <c r="D572">
        <v>68.634241000000003</v>
      </c>
      <c r="E572">
        <v>-149.60275899999999</v>
      </c>
      <c r="F572">
        <v>719</v>
      </c>
      <c r="G572" t="s">
        <v>384</v>
      </c>
      <c r="H572" t="s">
        <v>295</v>
      </c>
      <c r="I572" t="s">
        <v>295</v>
      </c>
      <c r="J572" t="s">
        <v>1026</v>
      </c>
      <c r="K572" t="s">
        <v>295</v>
      </c>
      <c r="L572" t="s">
        <v>1122</v>
      </c>
      <c r="M572" s="60" t="str">
        <f t="shared" si="25"/>
        <v>View on Google Map</v>
      </c>
    </row>
    <row r="573" spans="1:13" x14ac:dyDescent="0.2">
      <c r="A573">
        <v>521</v>
      </c>
      <c r="B573" t="s">
        <v>1123</v>
      </c>
      <c r="C573" t="s">
        <v>1121</v>
      </c>
      <c r="D573">
        <v>68.628656000000007</v>
      </c>
      <c r="E573">
        <v>-149.59960599999999</v>
      </c>
      <c r="F573">
        <v>719</v>
      </c>
      <c r="G573" t="s">
        <v>384</v>
      </c>
      <c r="H573" t="s">
        <v>295</v>
      </c>
      <c r="I573" t="s">
        <v>295</v>
      </c>
      <c r="J573" t="s">
        <v>1026</v>
      </c>
      <c r="K573" t="s">
        <v>295</v>
      </c>
      <c r="L573" t="s">
        <v>1122</v>
      </c>
      <c r="M573" s="60" t="str">
        <f t="shared" si="25"/>
        <v>View on Google Map</v>
      </c>
    </row>
    <row r="574" spans="1:13" x14ac:dyDescent="0.2">
      <c r="A574">
        <v>520</v>
      </c>
      <c r="B574" t="s">
        <v>1120</v>
      </c>
      <c r="C574" t="s">
        <v>1121</v>
      </c>
      <c r="D574">
        <v>68.633064000000005</v>
      </c>
      <c r="E574">
        <v>-149.62826999999999</v>
      </c>
      <c r="F574">
        <v>719</v>
      </c>
      <c r="G574" t="s">
        <v>384</v>
      </c>
      <c r="H574" t="s">
        <v>295</v>
      </c>
      <c r="I574" t="s">
        <v>295</v>
      </c>
      <c r="J574" t="s">
        <v>1026</v>
      </c>
      <c r="K574" t="s">
        <v>295</v>
      </c>
      <c r="L574" t="s">
        <v>1122</v>
      </c>
      <c r="M574" s="60" t="str">
        <f t="shared" si="25"/>
        <v>View on Google Map</v>
      </c>
    </row>
    <row r="575" spans="1:13" x14ac:dyDescent="0.2">
      <c r="B575" t="s">
        <v>1430</v>
      </c>
      <c r="C575" t="s">
        <v>1375</v>
      </c>
      <c r="D575">
        <v>68.695505999999995</v>
      </c>
      <c r="E575">
        <v>-149.207807</v>
      </c>
      <c r="G575" t="s">
        <v>1377</v>
      </c>
      <c r="J575" s="11" t="s">
        <v>1355</v>
      </c>
      <c r="M575" s="60" t="str">
        <f t="shared" si="25"/>
        <v>View on Google Map</v>
      </c>
    </row>
    <row r="576" spans="1:13" x14ac:dyDescent="0.2">
      <c r="B576" t="s">
        <v>1429</v>
      </c>
      <c r="C576" t="s">
        <v>1375</v>
      </c>
      <c r="D576">
        <v>68.695696999999996</v>
      </c>
      <c r="E576">
        <v>-149.20482699999999</v>
      </c>
      <c r="G576" t="s">
        <v>1377</v>
      </c>
      <c r="J576" s="11" t="s">
        <v>1355</v>
      </c>
      <c r="M576" s="60" t="str">
        <f t="shared" si="25"/>
        <v>View on Google Map</v>
      </c>
    </row>
    <row r="577" spans="1:13" x14ac:dyDescent="0.2">
      <c r="B577" t="s">
        <v>1427</v>
      </c>
      <c r="C577" t="s">
        <v>1375</v>
      </c>
      <c r="D577">
        <v>68.690700000000007</v>
      </c>
      <c r="E577">
        <v>-149.208371</v>
      </c>
      <c r="G577" t="s">
        <v>1377</v>
      </c>
      <c r="J577" s="11" t="s">
        <v>1355</v>
      </c>
      <c r="M577" s="60" t="str">
        <f t="shared" si="25"/>
        <v>View on Google Map</v>
      </c>
    </row>
    <row r="578" spans="1:13" x14ac:dyDescent="0.2">
      <c r="B578" t="s">
        <v>1428</v>
      </c>
      <c r="C578" t="s">
        <v>1375</v>
      </c>
      <c r="D578">
        <v>68.693759</v>
      </c>
      <c r="E578">
        <v>-149.20405500000001</v>
      </c>
      <c r="G578" t="s">
        <v>1377</v>
      </c>
      <c r="J578" s="11" t="s">
        <v>1355</v>
      </c>
      <c r="M578" s="60" t="str">
        <f t="shared" si="25"/>
        <v>View on Google Map</v>
      </c>
    </row>
    <row r="579" spans="1:13" x14ac:dyDescent="0.2">
      <c r="B579" t="s">
        <v>1566</v>
      </c>
      <c r="C579" t="s">
        <v>1567</v>
      </c>
      <c r="D579">
        <v>68.628228973000006</v>
      </c>
      <c r="E579">
        <v>-149.596001285</v>
      </c>
      <c r="F579">
        <v>726.5</v>
      </c>
      <c r="J579" t="s">
        <v>1355</v>
      </c>
      <c r="M579" t="str">
        <f>HYPERLINK("http://maps.google.com/maps?q="&amp;D579&amp;","&amp;E579,"View on Google Map")</f>
        <v>View on Google Map</v>
      </c>
    </row>
    <row r="580" spans="1:13" x14ac:dyDescent="0.2">
      <c r="A580">
        <v>901</v>
      </c>
      <c r="B580" t="s">
        <v>1163</v>
      </c>
      <c r="C580" t="s">
        <v>1164</v>
      </c>
      <c r="D580" t="s">
        <v>295</v>
      </c>
      <c r="E580" t="s">
        <v>295</v>
      </c>
      <c r="F580" t="s">
        <v>295</v>
      </c>
      <c r="G580" t="s">
        <v>295</v>
      </c>
      <c r="H580" t="s">
        <v>1165</v>
      </c>
      <c r="I580" t="s">
        <v>295</v>
      </c>
      <c r="J580" s="11" t="s">
        <v>1355</v>
      </c>
      <c r="K580" t="s">
        <v>295</v>
      </c>
      <c r="L580" t="s">
        <v>295</v>
      </c>
      <c r="M580" s="60" t="str">
        <f t="shared" ref="M580:M644" si="28">HYPERLINK("http://maps.google.com/maps?q="&amp;D580&amp;","&amp;E580,"View on Google Map")</f>
        <v>View on Google Map</v>
      </c>
    </row>
    <row r="581" spans="1:13" x14ac:dyDescent="0.2">
      <c r="A581">
        <v>902</v>
      </c>
      <c r="B581" t="s">
        <v>1166</v>
      </c>
      <c r="C581" t="s">
        <v>1164</v>
      </c>
      <c r="D581" t="s">
        <v>295</v>
      </c>
      <c r="E581" t="s">
        <v>295</v>
      </c>
      <c r="F581">
        <v>757</v>
      </c>
      <c r="G581" t="s">
        <v>1160</v>
      </c>
      <c r="H581" t="s">
        <v>1167</v>
      </c>
      <c r="I581" t="s">
        <v>295</v>
      </c>
      <c r="J581" t="s">
        <v>1355</v>
      </c>
      <c r="K581" t="s">
        <v>295</v>
      </c>
      <c r="L581" t="s">
        <v>295</v>
      </c>
      <c r="M581" s="60" t="str">
        <f t="shared" si="28"/>
        <v>View on Google Map</v>
      </c>
    </row>
    <row r="582" spans="1:13" x14ac:dyDescent="0.2">
      <c r="A582">
        <v>903</v>
      </c>
      <c r="B582" t="s">
        <v>1168</v>
      </c>
      <c r="C582" t="s">
        <v>1164</v>
      </c>
      <c r="D582" t="s">
        <v>295</v>
      </c>
      <c r="E582" t="s">
        <v>295</v>
      </c>
      <c r="F582">
        <v>770</v>
      </c>
      <c r="G582" t="s">
        <v>1160</v>
      </c>
      <c r="H582" t="s">
        <v>1169</v>
      </c>
      <c r="I582" t="s">
        <v>295</v>
      </c>
      <c r="J582" t="s">
        <v>1355</v>
      </c>
      <c r="K582" t="s">
        <v>295</v>
      </c>
      <c r="L582" t="s">
        <v>295</v>
      </c>
      <c r="M582" s="60" t="str">
        <f t="shared" si="28"/>
        <v>View on Google Map</v>
      </c>
    </row>
    <row r="583" spans="1:13" x14ac:dyDescent="0.2">
      <c r="A583">
        <v>904</v>
      </c>
      <c r="B583" t="s">
        <v>1170</v>
      </c>
      <c r="C583" t="s">
        <v>1164</v>
      </c>
      <c r="D583" t="s">
        <v>295</v>
      </c>
      <c r="E583" t="s">
        <v>295</v>
      </c>
      <c r="F583">
        <v>770</v>
      </c>
      <c r="G583" t="s">
        <v>1160</v>
      </c>
      <c r="H583" t="s">
        <v>1171</v>
      </c>
      <c r="I583" t="s">
        <v>295</v>
      </c>
      <c r="J583" t="s">
        <v>1355</v>
      </c>
      <c r="K583" t="s">
        <v>295</v>
      </c>
      <c r="L583" t="s">
        <v>295</v>
      </c>
      <c r="M583" s="60" t="str">
        <f t="shared" si="28"/>
        <v>View on Google Map</v>
      </c>
    </row>
    <row r="584" spans="1:13" x14ac:dyDescent="0.2">
      <c r="A584">
        <v>905</v>
      </c>
      <c r="B584" t="s">
        <v>1172</v>
      </c>
      <c r="C584" t="s">
        <v>1164</v>
      </c>
      <c r="D584" t="s">
        <v>295</v>
      </c>
      <c r="E584" t="s">
        <v>295</v>
      </c>
      <c r="F584">
        <v>769</v>
      </c>
      <c r="G584" t="s">
        <v>1160</v>
      </c>
      <c r="H584" t="s">
        <v>1173</v>
      </c>
      <c r="I584" t="s">
        <v>295</v>
      </c>
      <c r="J584" t="s">
        <v>1355</v>
      </c>
      <c r="K584" t="s">
        <v>295</v>
      </c>
      <c r="L584" t="s">
        <v>295</v>
      </c>
      <c r="M584" s="60" t="str">
        <f t="shared" si="28"/>
        <v>View on Google Map</v>
      </c>
    </row>
    <row r="585" spans="1:13" x14ac:dyDescent="0.2">
      <c r="A585">
        <v>906</v>
      </c>
      <c r="B585" t="s">
        <v>1174</v>
      </c>
      <c r="C585" t="s">
        <v>1164</v>
      </c>
      <c r="D585" t="s">
        <v>295</v>
      </c>
      <c r="E585" t="s">
        <v>295</v>
      </c>
      <c r="F585">
        <v>769</v>
      </c>
      <c r="G585" t="s">
        <v>1160</v>
      </c>
      <c r="H585" t="s">
        <v>1175</v>
      </c>
      <c r="I585" t="s">
        <v>295</v>
      </c>
      <c r="J585" t="s">
        <v>1355</v>
      </c>
      <c r="K585" t="s">
        <v>295</v>
      </c>
      <c r="L585" t="s">
        <v>295</v>
      </c>
      <c r="M585" s="60" t="str">
        <f t="shared" si="28"/>
        <v>View on Google Map</v>
      </c>
    </row>
    <row r="586" spans="1:13" x14ac:dyDescent="0.2">
      <c r="A586">
        <v>907</v>
      </c>
      <c r="B586" t="s">
        <v>1176</v>
      </c>
      <c r="C586" t="s">
        <v>1164</v>
      </c>
      <c r="D586" t="s">
        <v>295</v>
      </c>
      <c r="E586" t="s">
        <v>295</v>
      </c>
      <c r="F586">
        <v>770</v>
      </c>
      <c r="G586" t="s">
        <v>1160</v>
      </c>
      <c r="H586" t="s">
        <v>1177</v>
      </c>
      <c r="I586" t="s">
        <v>295</v>
      </c>
      <c r="J586" t="s">
        <v>1355</v>
      </c>
      <c r="K586" t="s">
        <v>295</v>
      </c>
      <c r="L586" t="s">
        <v>295</v>
      </c>
      <c r="M586" s="60" t="str">
        <f t="shared" si="28"/>
        <v>View on Google Map</v>
      </c>
    </row>
    <row r="587" spans="1:13" x14ac:dyDescent="0.2">
      <c r="A587">
        <v>908</v>
      </c>
      <c r="B587" t="s">
        <v>1178</v>
      </c>
      <c r="C587" t="s">
        <v>1164</v>
      </c>
      <c r="D587" t="s">
        <v>295</v>
      </c>
      <c r="E587" t="s">
        <v>295</v>
      </c>
      <c r="F587">
        <v>770</v>
      </c>
      <c r="G587" t="s">
        <v>1160</v>
      </c>
      <c r="H587" t="s">
        <v>1179</v>
      </c>
      <c r="I587" t="s">
        <v>295</v>
      </c>
      <c r="J587" t="s">
        <v>1355</v>
      </c>
      <c r="K587" t="s">
        <v>295</v>
      </c>
      <c r="L587" t="s">
        <v>295</v>
      </c>
      <c r="M587" s="60" t="str">
        <f t="shared" si="28"/>
        <v>View on Google Map</v>
      </c>
    </row>
    <row r="588" spans="1:13" x14ac:dyDescent="0.2">
      <c r="A588">
        <v>909</v>
      </c>
      <c r="B588" t="s">
        <v>1180</v>
      </c>
      <c r="C588" t="s">
        <v>1164</v>
      </c>
      <c r="D588" t="s">
        <v>295</v>
      </c>
      <c r="E588" t="s">
        <v>295</v>
      </c>
      <c r="F588">
        <v>764</v>
      </c>
      <c r="G588" t="s">
        <v>1160</v>
      </c>
      <c r="H588" t="s">
        <v>1181</v>
      </c>
      <c r="I588" t="s">
        <v>295</v>
      </c>
      <c r="J588" t="s">
        <v>1355</v>
      </c>
      <c r="K588" t="s">
        <v>295</v>
      </c>
      <c r="L588" t="s">
        <v>295</v>
      </c>
      <c r="M588" s="60" t="str">
        <f t="shared" si="28"/>
        <v>View on Google Map</v>
      </c>
    </row>
    <row r="589" spans="1:13" x14ac:dyDescent="0.2">
      <c r="A589">
        <v>910</v>
      </c>
      <c r="B589" t="s">
        <v>1182</v>
      </c>
      <c r="C589" t="s">
        <v>1164</v>
      </c>
      <c r="D589" t="s">
        <v>295</v>
      </c>
      <c r="E589" t="s">
        <v>295</v>
      </c>
      <c r="F589">
        <v>764</v>
      </c>
      <c r="G589" t="s">
        <v>1160</v>
      </c>
      <c r="H589" t="s">
        <v>1183</v>
      </c>
      <c r="I589" t="s">
        <v>295</v>
      </c>
      <c r="J589" t="s">
        <v>1355</v>
      </c>
      <c r="K589" t="s">
        <v>295</v>
      </c>
      <c r="L589" t="s">
        <v>295</v>
      </c>
      <c r="M589" s="60" t="str">
        <f t="shared" si="28"/>
        <v>View on Google Map</v>
      </c>
    </row>
    <row r="590" spans="1:13" x14ac:dyDescent="0.2">
      <c r="A590">
        <v>911</v>
      </c>
      <c r="B590" t="s">
        <v>1184</v>
      </c>
      <c r="C590" t="s">
        <v>1164</v>
      </c>
      <c r="D590" t="s">
        <v>295</v>
      </c>
      <c r="E590" t="s">
        <v>295</v>
      </c>
      <c r="F590">
        <v>760</v>
      </c>
      <c r="G590" t="s">
        <v>1160</v>
      </c>
      <c r="H590" t="s">
        <v>1185</v>
      </c>
      <c r="I590" t="s">
        <v>295</v>
      </c>
      <c r="J590" t="s">
        <v>1355</v>
      </c>
      <c r="K590" t="s">
        <v>295</v>
      </c>
      <c r="L590" t="s">
        <v>295</v>
      </c>
      <c r="M590" s="60" t="str">
        <f t="shared" si="28"/>
        <v>View on Google Map</v>
      </c>
    </row>
    <row r="591" spans="1:13" x14ac:dyDescent="0.2">
      <c r="A591">
        <v>912</v>
      </c>
      <c r="B591" t="s">
        <v>1186</v>
      </c>
      <c r="C591" t="s">
        <v>1164</v>
      </c>
      <c r="D591" t="s">
        <v>295</v>
      </c>
      <c r="E591" t="s">
        <v>295</v>
      </c>
      <c r="F591">
        <v>760</v>
      </c>
      <c r="G591" t="s">
        <v>1160</v>
      </c>
      <c r="H591" t="s">
        <v>1187</v>
      </c>
      <c r="I591" t="s">
        <v>295</v>
      </c>
      <c r="J591" t="s">
        <v>1355</v>
      </c>
      <c r="K591" t="s">
        <v>295</v>
      </c>
      <c r="L591" t="s">
        <v>295</v>
      </c>
      <c r="M591" s="60" t="str">
        <f t="shared" si="28"/>
        <v>View on Google Map</v>
      </c>
    </row>
    <row r="592" spans="1:13" x14ac:dyDescent="0.2">
      <c r="A592">
        <v>913</v>
      </c>
      <c r="B592" t="s">
        <v>1188</v>
      </c>
      <c r="C592" t="s">
        <v>1164</v>
      </c>
      <c r="D592" t="s">
        <v>295</v>
      </c>
      <c r="E592" t="s">
        <v>295</v>
      </c>
      <c r="F592">
        <v>759</v>
      </c>
      <c r="G592" t="s">
        <v>1160</v>
      </c>
      <c r="H592" t="s">
        <v>1189</v>
      </c>
      <c r="I592" t="s">
        <v>295</v>
      </c>
      <c r="J592" t="s">
        <v>1355</v>
      </c>
      <c r="K592" t="s">
        <v>295</v>
      </c>
      <c r="L592" t="s">
        <v>295</v>
      </c>
      <c r="M592" s="60" t="str">
        <f t="shared" si="28"/>
        <v>View on Google Map</v>
      </c>
    </row>
    <row r="593" spans="1:13" x14ac:dyDescent="0.2">
      <c r="A593">
        <v>914</v>
      </c>
      <c r="B593" t="s">
        <v>1190</v>
      </c>
      <c r="C593" t="s">
        <v>1164</v>
      </c>
      <c r="D593" t="s">
        <v>295</v>
      </c>
      <c r="E593" t="s">
        <v>295</v>
      </c>
      <c r="F593">
        <v>758</v>
      </c>
      <c r="G593" t="s">
        <v>1160</v>
      </c>
      <c r="H593" t="s">
        <v>1191</v>
      </c>
      <c r="I593" t="s">
        <v>295</v>
      </c>
      <c r="J593" t="s">
        <v>1355</v>
      </c>
      <c r="K593" t="s">
        <v>295</v>
      </c>
      <c r="L593" t="s">
        <v>295</v>
      </c>
      <c r="M593" s="60" t="str">
        <f t="shared" si="28"/>
        <v>View on Google Map</v>
      </c>
    </row>
    <row r="594" spans="1:13" x14ac:dyDescent="0.2">
      <c r="A594">
        <v>915</v>
      </c>
      <c r="B594" t="s">
        <v>1192</v>
      </c>
      <c r="C594" t="s">
        <v>1193</v>
      </c>
      <c r="D594">
        <v>68.627900999999994</v>
      </c>
      <c r="E594">
        <v>-149.61295100000001</v>
      </c>
      <c r="F594">
        <v>759</v>
      </c>
      <c r="G594" t="s">
        <v>1160</v>
      </c>
      <c r="H594" t="s">
        <v>1194</v>
      </c>
      <c r="I594" t="s">
        <v>1195</v>
      </c>
      <c r="J594" t="s">
        <v>1355</v>
      </c>
      <c r="K594" t="s">
        <v>295</v>
      </c>
      <c r="L594" t="s">
        <v>295</v>
      </c>
      <c r="M594" s="60" t="str">
        <f t="shared" si="28"/>
        <v>View on Google Map</v>
      </c>
    </row>
    <row r="595" spans="1:13" x14ac:dyDescent="0.2">
      <c r="A595">
        <v>900</v>
      </c>
      <c r="B595" t="s">
        <v>1159</v>
      </c>
      <c r="C595" t="str">
        <f>"Arctic LTER Site number " &amp; A595</f>
        <v>Arctic LTER Site number 900</v>
      </c>
      <c r="D595">
        <v>68.623487999999995</v>
      </c>
      <c r="E595">
        <v>-149.616559</v>
      </c>
      <c r="F595">
        <v>761</v>
      </c>
      <c r="G595" t="s">
        <v>1160</v>
      </c>
      <c r="H595" t="s">
        <v>1161</v>
      </c>
      <c r="I595" t="s">
        <v>1162</v>
      </c>
      <c r="J595" t="s">
        <v>1355</v>
      </c>
      <c r="K595" t="s">
        <v>295</v>
      </c>
      <c r="L595" t="s">
        <v>295</v>
      </c>
      <c r="M595" s="60" t="str">
        <f t="shared" si="28"/>
        <v>View on Google Map</v>
      </c>
    </row>
    <row r="596" spans="1:13" x14ac:dyDescent="0.2">
      <c r="B596" t="s">
        <v>1419</v>
      </c>
      <c r="C596" t="s">
        <v>1379</v>
      </c>
      <c r="D596">
        <v>68.549263888888888</v>
      </c>
      <c r="E596">
        <v>-149.306022222222</v>
      </c>
      <c r="G596" t="s">
        <v>1377</v>
      </c>
      <c r="J596" s="11" t="s">
        <v>1355</v>
      </c>
      <c r="M596" s="60" t="str">
        <f t="shared" si="28"/>
        <v>View on Google Map</v>
      </c>
    </row>
    <row r="597" spans="1:13" x14ac:dyDescent="0.2">
      <c r="B597" t="s">
        <v>1421</v>
      </c>
      <c r="C597" t="s">
        <v>1379</v>
      </c>
      <c r="D597">
        <v>68.550188888888883</v>
      </c>
      <c r="E597">
        <v>-149.310305555556</v>
      </c>
      <c r="G597" t="s">
        <v>1377</v>
      </c>
      <c r="J597" s="11" t="s">
        <v>1355</v>
      </c>
      <c r="M597" s="60" t="str">
        <f t="shared" si="28"/>
        <v>View on Google Map</v>
      </c>
    </row>
    <row r="598" spans="1:13" x14ac:dyDescent="0.2">
      <c r="B598" t="s">
        <v>1420</v>
      </c>
      <c r="C598" t="s">
        <v>1379</v>
      </c>
      <c r="D598">
        <v>68.549108333333336</v>
      </c>
      <c r="E598">
        <v>-149.30837777777799</v>
      </c>
      <c r="G598" t="s">
        <v>1377</v>
      </c>
      <c r="J598" s="11" t="s">
        <v>1355</v>
      </c>
      <c r="M598" s="60" t="str">
        <f t="shared" si="28"/>
        <v>View on Google Map</v>
      </c>
    </row>
    <row r="599" spans="1:13" x14ac:dyDescent="0.2">
      <c r="A599">
        <v>42</v>
      </c>
      <c r="B599" t="s">
        <v>372</v>
      </c>
      <c r="C599" t="str">
        <f>"Arctic LTER Site number " &amp; A599</f>
        <v>Arctic LTER Site number 42</v>
      </c>
      <c r="D599">
        <v>68.960555999999997</v>
      </c>
      <c r="E599">
        <v>-150.63055600000001</v>
      </c>
      <c r="F599" t="s">
        <v>295</v>
      </c>
      <c r="G599" t="s">
        <v>296</v>
      </c>
      <c r="H599" t="s">
        <v>373</v>
      </c>
      <c r="I599" t="s">
        <v>295</v>
      </c>
      <c r="J599" t="s">
        <v>374</v>
      </c>
      <c r="K599" t="s">
        <v>295</v>
      </c>
      <c r="L599" t="s">
        <v>358</v>
      </c>
      <c r="M599" s="60" t="str">
        <f t="shared" si="28"/>
        <v>View on Google Map</v>
      </c>
    </row>
    <row r="600" spans="1:13" x14ac:dyDescent="0.2">
      <c r="A600">
        <v>43</v>
      </c>
      <c r="B600" t="s">
        <v>375</v>
      </c>
      <c r="C600" t="str">
        <f>"Arctic LTER Site number " &amp; A600</f>
        <v>Arctic LTER Site number 43</v>
      </c>
      <c r="D600">
        <v>68.935101000000003</v>
      </c>
      <c r="E600">
        <v>-150.68391700000001</v>
      </c>
      <c r="F600" t="s">
        <v>295</v>
      </c>
      <c r="G600" t="s">
        <v>296</v>
      </c>
      <c r="H600" t="s">
        <v>376</v>
      </c>
      <c r="I600" t="s">
        <v>295</v>
      </c>
      <c r="J600" t="s">
        <v>374</v>
      </c>
      <c r="K600" t="s">
        <v>295</v>
      </c>
      <c r="L600" t="s">
        <v>358</v>
      </c>
      <c r="M600" s="60" t="str">
        <f t="shared" si="28"/>
        <v>View on Google Map</v>
      </c>
    </row>
    <row r="601" spans="1:13" x14ac:dyDescent="0.2">
      <c r="A601">
        <v>44</v>
      </c>
      <c r="B601" t="s">
        <v>377</v>
      </c>
      <c r="C601" t="str">
        <f>"Arctic LTER Site number " &amp; A601</f>
        <v>Arctic LTER Site number 44</v>
      </c>
      <c r="D601">
        <v>68.916987000000006</v>
      </c>
      <c r="E601">
        <v>-150.659291</v>
      </c>
      <c r="F601" t="s">
        <v>295</v>
      </c>
      <c r="G601" t="s">
        <v>296</v>
      </c>
      <c r="H601" t="s">
        <v>378</v>
      </c>
      <c r="I601" t="s">
        <v>295</v>
      </c>
      <c r="J601" t="s">
        <v>374</v>
      </c>
      <c r="K601" t="s">
        <v>295</v>
      </c>
      <c r="L601" t="s">
        <v>358</v>
      </c>
      <c r="M601" s="60" t="str">
        <f t="shared" si="28"/>
        <v>View on Google Map</v>
      </c>
    </row>
    <row r="602" spans="1:13" x14ac:dyDescent="0.2">
      <c r="B602" t="s">
        <v>1431</v>
      </c>
      <c r="C602" t="s">
        <v>1432</v>
      </c>
      <c r="D602">
        <v>69.132777777777775</v>
      </c>
      <c r="E602">
        <v>-150.710833333333</v>
      </c>
      <c r="G602" t="s">
        <v>1433</v>
      </c>
      <c r="J602" t="s">
        <v>1288</v>
      </c>
      <c r="L602" t="s">
        <v>358</v>
      </c>
      <c r="M602" s="60" t="str">
        <f t="shared" si="28"/>
        <v>View on Google Map</v>
      </c>
    </row>
    <row r="603" spans="1:13" x14ac:dyDescent="0.2">
      <c r="B603" t="s">
        <v>1434</v>
      </c>
      <c r="C603" t="s">
        <v>1375</v>
      </c>
      <c r="D603">
        <v>69.13944444444445</v>
      </c>
      <c r="E603">
        <v>-150.68388888888899</v>
      </c>
      <c r="G603" t="s">
        <v>1433</v>
      </c>
      <c r="J603" t="s">
        <v>1288</v>
      </c>
      <c r="L603" t="s">
        <v>358</v>
      </c>
      <c r="M603" s="60" t="str">
        <f t="shared" si="28"/>
        <v>View on Google Map</v>
      </c>
    </row>
    <row r="604" spans="1:13" x14ac:dyDescent="0.2">
      <c r="B604" t="s">
        <v>1435</v>
      </c>
      <c r="C604" t="s">
        <v>1432</v>
      </c>
      <c r="D604">
        <v>68.960833333333341</v>
      </c>
      <c r="E604">
        <v>-150.719722222222</v>
      </c>
      <c r="G604" t="s">
        <v>1433</v>
      </c>
      <c r="J604" t="s">
        <v>1288</v>
      </c>
      <c r="L604" t="s">
        <v>358</v>
      </c>
      <c r="M604" s="60" t="str">
        <f t="shared" si="28"/>
        <v>View on Google Map</v>
      </c>
    </row>
    <row r="605" spans="1:13" x14ac:dyDescent="0.2">
      <c r="B605" t="s">
        <v>1436</v>
      </c>
      <c r="C605" t="s">
        <v>1375</v>
      </c>
      <c r="D605">
        <v>69.055277777777775</v>
      </c>
      <c r="E605">
        <v>-150.80972222222201</v>
      </c>
      <c r="G605" t="s">
        <v>1433</v>
      </c>
      <c r="J605" t="s">
        <v>1288</v>
      </c>
      <c r="L605" t="s">
        <v>358</v>
      </c>
      <c r="M605" s="60" t="str">
        <f t="shared" si="28"/>
        <v>View on Google Map</v>
      </c>
    </row>
    <row r="606" spans="1:13" x14ac:dyDescent="0.2">
      <c r="A606">
        <v>932</v>
      </c>
      <c r="B606" t="s">
        <v>1232</v>
      </c>
      <c r="C606" t="str">
        <f t="shared" ref="C606:C634" si="29">"Arctic LTER Site number " &amp; A606</f>
        <v>Arctic LTER Site number 932</v>
      </c>
      <c r="D606" t="s">
        <v>295</v>
      </c>
      <c r="E606" t="s">
        <v>295</v>
      </c>
      <c r="F606">
        <v>750</v>
      </c>
      <c r="G606" t="s">
        <v>1160</v>
      </c>
      <c r="H606" t="s">
        <v>1233</v>
      </c>
      <c r="I606" t="s">
        <v>1234</v>
      </c>
      <c r="J606" t="s">
        <v>1355</v>
      </c>
      <c r="K606" t="s">
        <v>295</v>
      </c>
      <c r="L606" t="s">
        <v>295</v>
      </c>
      <c r="M606" s="60" t="str">
        <f t="shared" si="28"/>
        <v>View on Google Map</v>
      </c>
    </row>
    <row r="607" spans="1:13" x14ac:dyDescent="0.2">
      <c r="A607">
        <v>920</v>
      </c>
      <c r="B607" t="s">
        <v>1196</v>
      </c>
      <c r="C607" t="str">
        <f t="shared" si="29"/>
        <v>Arctic LTER Site number 920</v>
      </c>
      <c r="D607" t="s">
        <v>295</v>
      </c>
      <c r="E607" t="s">
        <v>295</v>
      </c>
      <c r="F607">
        <v>760</v>
      </c>
      <c r="G607" t="s">
        <v>1160</v>
      </c>
      <c r="H607" t="s">
        <v>1197</v>
      </c>
      <c r="I607" t="s">
        <v>1198</v>
      </c>
      <c r="J607" t="s">
        <v>1355</v>
      </c>
      <c r="K607" t="s">
        <v>295</v>
      </c>
      <c r="L607" t="s">
        <v>295</v>
      </c>
      <c r="M607" s="60" t="str">
        <f t="shared" si="28"/>
        <v>View on Google Map</v>
      </c>
    </row>
    <row r="608" spans="1:13" x14ac:dyDescent="0.2">
      <c r="A608">
        <v>921</v>
      </c>
      <c r="B608" t="s">
        <v>1199</v>
      </c>
      <c r="C608" t="str">
        <f t="shared" si="29"/>
        <v>Arctic LTER Site number 921</v>
      </c>
      <c r="D608" t="s">
        <v>295</v>
      </c>
      <c r="E608" t="s">
        <v>295</v>
      </c>
      <c r="F608">
        <v>720</v>
      </c>
      <c r="G608" t="s">
        <v>1160</v>
      </c>
      <c r="H608" t="s">
        <v>1200</v>
      </c>
      <c r="I608" t="s">
        <v>1201</v>
      </c>
      <c r="J608" t="s">
        <v>1355</v>
      </c>
      <c r="K608" t="s">
        <v>295</v>
      </c>
      <c r="L608" t="s">
        <v>295</v>
      </c>
      <c r="M608" s="60" t="str">
        <f t="shared" si="28"/>
        <v>View on Google Map</v>
      </c>
    </row>
    <row r="609" spans="1:13" x14ac:dyDescent="0.2">
      <c r="A609">
        <v>922</v>
      </c>
      <c r="B609" t="s">
        <v>1202</v>
      </c>
      <c r="C609" t="str">
        <f t="shared" si="29"/>
        <v>Arctic LTER Site number 922</v>
      </c>
      <c r="D609" t="s">
        <v>295</v>
      </c>
      <c r="E609" t="s">
        <v>295</v>
      </c>
      <c r="F609">
        <v>750</v>
      </c>
      <c r="G609" t="s">
        <v>1160</v>
      </c>
      <c r="H609" t="s">
        <v>1203</v>
      </c>
      <c r="I609" t="s">
        <v>1204</v>
      </c>
      <c r="J609" t="s">
        <v>1355</v>
      </c>
      <c r="K609" t="s">
        <v>295</v>
      </c>
      <c r="L609" t="s">
        <v>295</v>
      </c>
      <c r="M609" s="60" t="str">
        <f t="shared" si="28"/>
        <v>View on Google Map</v>
      </c>
    </row>
    <row r="610" spans="1:13" x14ac:dyDescent="0.2">
      <c r="A610">
        <v>923</v>
      </c>
      <c r="B610" t="s">
        <v>1205</v>
      </c>
      <c r="C610" t="str">
        <f t="shared" si="29"/>
        <v>Arctic LTER Site number 923</v>
      </c>
      <c r="D610" t="s">
        <v>295</v>
      </c>
      <c r="E610" t="s">
        <v>295</v>
      </c>
      <c r="F610">
        <v>750</v>
      </c>
      <c r="G610" t="s">
        <v>1160</v>
      </c>
      <c r="H610" t="s">
        <v>1206</v>
      </c>
      <c r="I610" t="s">
        <v>1207</v>
      </c>
      <c r="J610" t="s">
        <v>1355</v>
      </c>
      <c r="K610" t="s">
        <v>295</v>
      </c>
      <c r="L610" t="s">
        <v>295</v>
      </c>
      <c r="M610" s="60" t="str">
        <f t="shared" si="28"/>
        <v>View on Google Map</v>
      </c>
    </row>
    <row r="611" spans="1:13" x14ac:dyDescent="0.2">
      <c r="A611">
        <v>924</v>
      </c>
      <c r="B611" t="s">
        <v>1208</v>
      </c>
      <c r="C611" t="str">
        <f t="shared" si="29"/>
        <v>Arctic LTER Site number 924</v>
      </c>
      <c r="D611" t="s">
        <v>295</v>
      </c>
      <c r="E611" t="s">
        <v>295</v>
      </c>
      <c r="F611">
        <v>750</v>
      </c>
      <c r="G611" t="s">
        <v>1160</v>
      </c>
      <c r="H611" t="s">
        <v>1209</v>
      </c>
      <c r="I611" t="s">
        <v>1210</v>
      </c>
      <c r="J611" t="s">
        <v>1355</v>
      </c>
      <c r="K611" t="s">
        <v>295</v>
      </c>
      <c r="L611" t="s">
        <v>295</v>
      </c>
      <c r="M611" s="60" t="str">
        <f t="shared" si="28"/>
        <v>View on Google Map</v>
      </c>
    </row>
    <row r="612" spans="1:13" x14ac:dyDescent="0.2">
      <c r="A612">
        <v>925</v>
      </c>
      <c r="B612" t="s">
        <v>1211</v>
      </c>
      <c r="C612" t="str">
        <f t="shared" si="29"/>
        <v>Arctic LTER Site number 925</v>
      </c>
      <c r="D612" t="s">
        <v>295</v>
      </c>
      <c r="E612" t="s">
        <v>295</v>
      </c>
      <c r="F612">
        <v>750</v>
      </c>
      <c r="G612" t="s">
        <v>1160</v>
      </c>
      <c r="H612" t="s">
        <v>1212</v>
      </c>
      <c r="I612" t="s">
        <v>1213</v>
      </c>
      <c r="J612" t="s">
        <v>1355</v>
      </c>
      <c r="K612" t="s">
        <v>295</v>
      </c>
      <c r="L612" t="s">
        <v>295</v>
      </c>
      <c r="M612" s="60" t="str">
        <f t="shared" si="28"/>
        <v>View on Google Map</v>
      </c>
    </row>
    <row r="613" spans="1:13" x14ac:dyDescent="0.2">
      <c r="A613">
        <v>926</v>
      </c>
      <c r="B613" t="s">
        <v>1214</v>
      </c>
      <c r="C613" t="str">
        <f t="shared" si="29"/>
        <v>Arctic LTER Site number 926</v>
      </c>
      <c r="D613" t="s">
        <v>295</v>
      </c>
      <c r="E613" t="s">
        <v>295</v>
      </c>
      <c r="F613">
        <v>750</v>
      </c>
      <c r="G613" t="s">
        <v>1160</v>
      </c>
      <c r="H613" t="s">
        <v>1215</v>
      </c>
      <c r="I613" t="s">
        <v>1216</v>
      </c>
      <c r="J613" t="s">
        <v>1355</v>
      </c>
      <c r="K613" t="s">
        <v>295</v>
      </c>
      <c r="L613" t="s">
        <v>295</v>
      </c>
      <c r="M613" s="60" t="str">
        <f t="shared" si="28"/>
        <v>View on Google Map</v>
      </c>
    </row>
    <row r="614" spans="1:13" x14ac:dyDescent="0.2">
      <c r="A614">
        <v>927</v>
      </c>
      <c r="B614" t="s">
        <v>1217</v>
      </c>
      <c r="C614" t="str">
        <f t="shared" si="29"/>
        <v>Arctic LTER Site number 927</v>
      </c>
      <c r="D614" t="s">
        <v>295</v>
      </c>
      <c r="E614" t="s">
        <v>295</v>
      </c>
      <c r="F614">
        <v>750</v>
      </c>
      <c r="G614" t="s">
        <v>1160</v>
      </c>
      <c r="H614" t="s">
        <v>1218</v>
      </c>
      <c r="I614" t="s">
        <v>1219</v>
      </c>
      <c r="J614" t="s">
        <v>1355</v>
      </c>
      <c r="K614" t="s">
        <v>295</v>
      </c>
      <c r="L614" t="s">
        <v>295</v>
      </c>
      <c r="M614" s="60" t="str">
        <f t="shared" si="28"/>
        <v>View on Google Map</v>
      </c>
    </row>
    <row r="615" spans="1:13" x14ac:dyDescent="0.2">
      <c r="A615">
        <v>928</v>
      </c>
      <c r="B615" t="s">
        <v>1220</v>
      </c>
      <c r="C615" t="str">
        <f t="shared" si="29"/>
        <v>Arctic LTER Site number 928</v>
      </c>
      <c r="D615" t="s">
        <v>295</v>
      </c>
      <c r="E615" t="s">
        <v>295</v>
      </c>
      <c r="F615">
        <v>750</v>
      </c>
      <c r="G615" t="s">
        <v>1160</v>
      </c>
      <c r="H615" t="s">
        <v>1221</v>
      </c>
      <c r="I615" t="s">
        <v>1222</v>
      </c>
      <c r="J615" t="s">
        <v>1355</v>
      </c>
      <c r="K615" t="s">
        <v>295</v>
      </c>
      <c r="L615" t="s">
        <v>295</v>
      </c>
      <c r="M615" s="60" t="str">
        <f t="shared" si="28"/>
        <v>View on Google Map</v>
      </c>
    </row>
    <row r="616" spans="1:13" x14ac:dyDescent="0.2">
      <c r="A616">
        <v>929</v>
      </c>
      <c r="B616" t="s">
        <v>1223</v>
      </c>
      <c r="C616" t="str">
        <f t="shared" si="29"/>
        <v>Arctic LTER Site number 929</v>
      </c>
      <c r="D616" t="s">
        <v>295</v>
      </c>
      <c r="E616" t="s">
        <v>295</v>
      </c>
      <c r="F616">
        <v>750</v>
      </c>
      <c r="G616" t="s">
        <v>1160</v>
      </c>
      <c r="H616" t="s">
        <v>1224</v>
      </c>
      <c r="I616" t="s">
        <v>1225</v>
      </c>
      <c r="J616" t="s">
        <v>1355</v>
      </c>
      <c r="K616" t="s">
        <v>295</v>
      </c>
      <c r="L616" t="s">
        <v>295</v>
      </c>
      <c r="M616" s="60" t="str">
        <f t="shared" si="28"/>
        <v>View on Google Map</v>
      </c>
    </row>
    <row r="617" spans="1:13" x14ac:dyDescent="0.2">
      <c r="A617">
        <v>930</v>
      </c>
      <c r="B617" t="s">
        <v>1226</v>
      </c>
      <c r="C617" t="str">
        <f t="shared" si="29"/>
        <v>Arctic LTER Site number 930</v>
      </c>
      <c r="D617" t="s">
        <v>295</v>
      </c>
      <c r="E617" t="s">
        <v>295</v>
      </c>
      <c r="F617">
        <v>750</v>
      </c>
      <c r="G617" t="s">
        <v>1160</v>
      </c>
      <c r="H617" t="s">
        <v>1227</v>
      </c>
      <c r="I617" t="s">
        <v>1228</v>
      </c>
      <c r="J617" t="s">
        <v>1355</v>
      </c>
      <c r="K617" t="s">
        <v>295</v>
      </c>
      <c r="L617" t="s">
        <v>295</v>
      </c>
      <c r="M617" s="60" t="str">
        <f t="shared" si="28"/>
        <v>View on Google Map</v>
      </c>
    </row>
    <row r="618" spans="1:13" x14ac:dyDescent="0.2">
      <c r="A618">
        <v>931</v>
      </c>
      <c r="B618" t="s">
        <v>1229</v>
      </c>
      <c r="C618" t="str">
        <f t="shared" si="29"/>
        <v>Arctic LTER Site number 931</v>
      </c>
      <c r="D618" t="s">
        <v>295</v>
      </c>
      <c r="E618" t="s">
        <v>295</v>
      </c>
      <c r="F618">
        <v>750</v>
      </c>
      <c r="G618" t="s">
        <v>1160</v>
      </c>
      <c r="H618" t="s">
        <v>1230</v>
      </c>
      <c r="I618" t="s">
        <v>1231</v>
      </c>
      <c r="J618" t="s">
        <v>1355</v>
      </c>
      <c r="K618" t="s">
        <v>295</v>
      </c>
      <c r="L618" t="s">
        <v>295</v>
      </c>
      <c r="M618" s="60" t="str">
        <f t="shared" si="28"/>
        <v>View on Google Map</v>
      </c>
    </row>
    <row r="619" spans="1:13" x14ac:dyDescent="0.2">
      <c r="A619">
        <v>370</v>
      </c>
      <c r="B619" t="s">
        <v>921</v>
      </c>
      <c r="C619" t="str">
        <f t="shared" si="29"/>
        <v>Arctic LTER Site number 370</v>
      </c>
      <c r="D619" t="s">
        <v>295</v>
      </c>
      <c r="E619" t="s">
        <v>295</v>
      </c>
      <c r="F619" t="s">
        <v>295</v>
      </c>
      <c r="G619" t="s">
        <v>384</v>
      </c>
      <c r="H619" t="s">
        <v>295</v>
      </c>
      <c r="I619" t="s">
        <v>295</v>
      </c>
      <c r="J619" t="s">
        <v>1355</v>
      </c>
      <c r="K619" t="s">
        <v>295</v>
      </c>
      <c r="L619" t="s">
        <v>922</v>
      </c>
      <c r="M619" s="60" t="str">
        <f t="shared" si="28"/>
        <v>View on Google Map</v>
      </c>
    </row>
    <row r="620" spans="1:13" x14ac:dyDescent="0.2">
      <c r="A620">
        <v>371</v>
      </c>
      <c r="B620" t="s">
        <v>923</v>
      </c>
      <c r="C620" t="str">
        <f t="shared" si="29"/>
        <v>Arctic LTER Site number 371</v>
      </c>
      <c r="D620" t="s">
        <v>295</v>
      </c>
      <c r="E620" t="s">
        <v>295</v>
      </c>
      <c r="F620" t="s">
        <v>295</v>
      </c>
      <c r="G620" t="s">
        <v>384</v>
      </c>
      <c r="H620" t="s">
        <v>295</v>
      </c>
      <c r="I620" t="s">
        <v>295</v>
      </c>
      <c r="J620" t="s">
        <v>1355</v>
      </c>
      <c r="K620" t="s">
        <v>295</v>
      </c>
      <c r="L620" t="s">
        <v>922</v>
      </c>
      <c r="M620" s="60" t="str">
        <f t="shared" si="28"/>
        <v>View on Google Map</v>
      </c>
    </row>
    <row r="621" spans="1:13" x14ac:dyDescent="0.2">
      <c r="A621">
        <v>372</v>
      </c>
      <c r="B621" t="s">
        <v>924</v>
      </c>
      <c r="C621" t="str">
        <f t="shared" si="29"/>
        <v>Arctic LTER Site number 372</v>
      </c>
      <c r="D621" t="s">
        <v>295</v>
      </c>
      <c r="E621" t="s">
        <v>295</v>
      </c>
      <c r="F621" t="s">
        <v>295</v>
      </c>
      <c r="G621" t="s">
        <v>384</v>
      </c>
      <c r="H621" t="s">
        <v>295</v>
      </c>
      <c r="I621" t="s">
        <v>295</v>
      </c>
      <c r="J621" t="s">
        <v>1355</v>
      </c>
      <c r="K621" t="s">
        <v>295</v>
      </c>
      <c r="L621" t="s">
        <v>922</v>
      </c>
      <c r="M621" s="60" t="str">
        <f t="shared" si="28"/>
        <v>View on Google Map</v>
      </c>
    </row>
    <row r="622" spans="1:13" x14ac:dyDescent="0.2">
      <c r="A622">
        <v>373</v>
      </c>
      <c r="B622" t="s">
        <v>925</v>
      </c>
      <c r="C622" t="str">
        <f t="shared" si="29"/>
        <v>Arctic LTER Site number 373</v>
      </c>
      <c r="D622" t="s">
        <v>295</v>
      </c>
      <c r="E622" t="s">
        <v>295</v>
      </c>
      <c r="F622" t="s">
        <v>295</v>
      </c>
      <c r="G622" t="s">
        <v>384</v>
      </c>
      <c r="H622" t="s">
        <v>295</v>
      </c>
      <c r="I622" t="s">
        <v>295</v>
      </c>
      <c r="J622" t="s">
        <v>1355</v>
      </c>
      <c r="K622" t="s">
        <v>295</v>
      </c>
      <c r="L622" t="s">
        <v>922</v>
      </c>
      <c r="M622" s="60" t="str">
        <f t="shared" si="28"/>
        <v>View on Google Map</v>
      </c>
    </row>
    <row r="623" spans="1:13" x14ac:dyDescent="0.2">
      <c r="A623">
        <v>374</v>
      </c>
      <c r="B623" t="s">
        <v>926</v>
      </c>
      <c r="C623" t="str">
        <f t="shared" si="29"/>
        <v>Arctic LTER Site number 374</v>
      </c>
      <c r="D623" t="s">
        <v>295</v>
      </c>
      <c r="E623" t="s">
        <v>295</v>
      </c>
      <c r="F623" t="s">
        <v>295</v>
      </c>
      <c r="G623" t="s">
        <v>384</v>
      </c>
      <c r="H623" t="s">
        <v>295</v>
      </c>
      <c r="I623" t="s">
        <v>295</v>
      </c>
      <c r="J623" t="s">
        <v>1355</v>
      </c>
      <c r="K623" t="s">
        <v>295</v>
      </c>
      <c r="L623" t="s">
        <v>922</v>
      </c>
      <c r="M623" s="60" t="str">
        <f t="shared" si="28"/>
        <v>View on Google Map</v>
      </c>
    </row>
    <row r="624" spans="1:13" x14ac:dyDescent="0.2">
      <c r="A624">
        <v>375</v>
      </c>
      <c r="B624" t="s">
        <v>927</v>
      </c>
      <c r="C624" t="str">
        <f t="shared" si="29"/>
        <v>Arctic LTER Site number 375</v>
      </c>
      <c r="D624" t="s">
        <v>295</v>
      </c>
      <c r="E624" t="s">
        <v>295</v>
      </c>
      <c r="F624" t="s">
        <v>295</v>
      </c>
      <c r="G624" t="s">
        <v>384</v>
      </c>
      <c r="H624" t="s">
        <v>295</v>
      </c>
      <c r="I624" t="s">
        <v>295</v>
      </c>
      <c r="J624" t="s">
        <v>1355</v>
      </c>
      <c r="K624" t="s">
        <v>295</v>
      </c>
      <c r="L624" t="s">
        <v>922</v>
      </c>
      <c r="M624" s="60" t="str">
        <f t="shared" si="28"/>
        <v>View on Google Map</v>
      </c>
    </row>
    <row r="625" spans="1:13" x14ac:dyDescent="0.2">
      <c r="A625">
        <v>376</v>
      </c>
      <c r="B625" t="s">
        <v>928</v>
      </c>
      <c r="C625" t="str">
        <f t="shared" si="29"/>
        <v>Arctic LTER Site number 376</v>
      </c>
      <c r="D625" t="s">
        <v>295</v>
      </c>
      <c r="E625" t="s">
        <v>295</v>
      </c>
      <c r="F625" t="s">
        <v>295</v>
      </c>
      <c r="G625" t="s">
        <v>384</v>
      </c>
      <c r="H625" t="s">
        <v>295</v>
      </c>
      <c r="I625" t="s">
        <v>295</v>
      </c>
      <c r="J625" t="s">
        <v>1355</v>
      </c>
      <c r="K625" t="s">
        <v>295</v>
      </c>
      <c r="L625" t="s">
        <v>922</v>
      </c>
      <c r="M625" s="60" t="str">
        <f t="shared" si="28"/>
        <v>View on Google Map</v>
      </c>
    </row>
    <row r="626" spans="1:13" x14ac:dyDescent="0.2">
      <c r="A626">
        <v>377</v>
      </c>
      <c r="B626" t="s">
        <v>929</v>
      </c>
      <c r="C626" t="str">
        <f t="shared" si="29"/>
        <v>Arctic LTER Site number 377</v>
      </c>
      <c r="D626" t="s">
        <v>295</v>
      </c>
      <c r="E626" t="s">
        <v>295</v>
      </c>
      <c r="F626" t="s">
        <v>295</v>
      </c>
      <c r="G626" t="s">
        <v>384</v>
      </c>
      <c r="H626" t="s">
        <v>295</v>
      </c>
      <c r="I626" t="s">
        <v>295</v>
      </c>
      <c r="J626" t="s">
        <v>1355</v>
      </c>
      <c r="K626" t="s">
        <v>295</v>
      </c>
      <c r="L626" t="s">
        <v>922</v>
      </c>
      <c r="M626" s="60" t="str">
        <f t="shared" si="28"/>
        <v>View on Google Map</v>
      </c>
    </row>
    <row r="627" spans="1:13" x14ac:dyDescent="0.2">
      <c r="A627">
        <v>378</v>
      </c>
      <c r="B627" t="s">
        <v>930</v>
      </c>
      <c r="C627" t="str">
        <f t="shared" si="29"/>
        <v>Arctic LTER Site number 378</v>
      </c>
      <c r="D627" t="s">
        <v>295</v>
      </c>
      <c r="E627" t="s">
        <v>295</v>
      </c>
      <c r="F627" t="s">
        <v>295</v>
      </c>
      <c r="G627" t="s">
        <v>384</v>
      </c>
      <c r="H627" t="s">
        <v>295</v>
      </c>
      <c r="I627" t="s">
        <v>295</v>
      </c>
      <c r="J627" t="s">
        <v>1355</v>
      </c>
      <c r="K627" t="s">
        <v>295</v>
      </c>
      <c r="L627" t="s">
        <v>922</v>
      </c>
      <c r="M627" s="60" t="str">
        <f t="shared" si="28"/>
        <v>View on Google Map</v>
      </c>
    </row>
    <row r="628" spans="1:13" x14ac:dyDescent="0.2">
      <c r="A628">
        <v>379</v>
      </c>
      <c r="B628" t="s">
        <v>931</v>
      </c>
      <c r="C628" t="str">
        <f t="shared" si="29"/>
        <v>Arctic LTER Site number 379</v>
      </c>
      <c r="D628" t="s">
        <v>295</v>
      </c>
      <c r="E628" t="s">
        <v>295</v>
      </c>
      <c r="F628" t="s">
        <v>295</v>
      </c>
      <c r="G628" t="s">
        <v>384</v>
      </c>
      <c r="H628" t="s">
        <v>295</v>
      </c>
      <c r="I628" t="s">
        <v>295</v>
      </c>
      <c r="J628" t="s">
        <v>1355</v>
      </c>
      <c r="K628" t="s">
        <v>295</v>
      </c>
      <c r="L628" t="s">
        <v>922</v>
      </c>
      <c r="M628" s="60" t="str">
        <f t="shared" si="28"/>
        <v>View on Google Map</v>
      </c>
    </row>
    <row r="629" spans="1:13" x14ac:dyDescent="0.2">
      <c r="A629">
        <v>458</v>
      </c>
      <c r="B629" t="s">
        <v>1035</v>
      </c>
      <c r="C629" t="str">
        <f t="shared" si="29"/>
        <v>Arctic LTER Site number 458</v>
      </c>
      <c r="D629">
        <v>68.986329999999995</v>
      </c>
      <c r="E629">
        <v>-149.89803000000001</v>
      </c>
      <c r="F629">
        <v>419</v>
      </c>
      <c r="G629" t="s">
        <v>384</v>
      </c>
      <c r="H629" t="s">
        <v>295</v>
      </c>
      <c r="I629" t="s">
        <v>295</v>
      </c>
      <c r="J629" t="s">
        <v>1026</v>
      </c>
      <c r="K629" t="s">
        <v>295</v>
      </c>
      <c r="L629" t="s">
        <v>295</v>
      </c>
      <c r="M629" s="60" t="str">
        <f t="shared" si="28"/>
        <v>View on Google Map</v>
      </c>
    </row>
    <row r="630" spans="1:13" x14ac:dyDescent="0.2">
      <c r="A630">
        <v>459</v>
      </c>
      <c r="B630" t="s">
        <v>1036</v>
      </c>
      <c r="C630" t="str">
        <f t="shared" si="29"/>
        <v>Arctic LTER Site number 459</v>
      </c>
      <c r="D630">
        <v>68.983530000000002</v>
      </c>
      <c r="E630">
        <v>-149.89436000000001</v>
      </c>
      <c r="F630">
        <v>408</v>
      </c>
      <c r="G630" t="s">
        <v>384</v>
      </c>
      <c r="H630" t="s">
        <v>295</v>
      </c>
      <c r="I630" t="s">
        <v>295</v>
      </c>
      <c r="J630" t="s">
        <v>1026</v>
      </c>
      <c r="K630" t="s">
        <v>295</v>
      </c>
      <c r="L630" t="s">
        <v>295</v>
      </c>
      <c r="M630" s="60" t="str">
        <f t="shared" si="28"/>
        <v>View on Google Map</v>
      </c>
    </row>
    <row r="631" spans="1:13" x14ac:dyDescent="0.2">
      <c r="A631">
        <v>460</v>
      </c>
      <c r="B631" t="s">
        <v>1037</v>
      </c>
      <c r="C631" t="str">
        <f t="shared" si="29"/>
        <v>Arctic LTER Site number 460</v>
      </c>
      <c r="D631">
        <v>68.978710000000007</v>
      </c>
      <c r="E631">
        <v>-149.89182</v>
      </c>
      <c r="F631">
        <v>394</v>
      </c>
      <c r="G631" t="s">
        <v>384</v>
      </c>
      <c r="H631" t="s">
        <v>295</v>
      </c>
      <c r="I631" t="s">
        <v>295</v>
      </c>
      <c r="J631" t="s">
        <v>1026</v>
      </c>
      <c r="K631" t="s">
        <v>295</v>
      </c>
      <c r="L631" t="s">
        <v>295</v>
      </c>
      <c r="M631" s="60" t="str">
        <f t="shared" si="28"/>
        <v>View on Google Map</v>
      </c>
    </row>
    <row r="632" spans="1:13" x14ac:dyDescent="0.2">
      <c r="A632">
        <v>461</v>
      </c>
      <c r="B632" t="s">
        <v>1038</v>
      </c>
      <c r="C632" t="str">
        <f t="shared" si="29"/>
        <v>Arctic LTER Site number 461</v>
      </c>
      <c r="D632">
        <v>68.861750000000001</v>
      </c>
      <c r="E632">
        <v>-149.03908000000001</v>
      </c>
      <c r="F632">
        <v>651</v>
      </c>
      <c r="G632" t="s">
        <v>384</v>
      </c>
      <c r="H632" t="s">
        <v>295</v>
      </c>
      <c r="I632" t="s">
        <v>295</v>
      </c>
      <c r="J632" t="s">
        <v>1026</v>
      </c>
      <c r="K632" t="s">
        <v>295</v>
      </c>
      <c r="L632" t="s">
        <v>295</v>
      </c>
      <c r="M632" s="60" t="str">
        <f t="shared" si="28"/>
        <v>View on Google Map</v>
      </c>
    </row>
    <row r="633" spans="1:13" x14ac:dyDescent="0.2">
      <c r="A633">
        <v>462</v>
      </c>
      <c r="B633" t="s">
        <v>1039</v>
      </c>
      <c r="C633" t="str">
        <f t="shared" si="29"/>
        <v>Arctic LTER Site number 462</v>
      </c>
      <c r="D633">
        <v>68.867549999999994</v>
      </c>
      <c r="E633">
        <v>-149.03557000000001</v>
      </c>
      <c r="F633">
        <v>638</v>
      </c>
      <c r="G633" t="s">
        <v>384</v>
      </c>
      <c r="H633" t="s">
        <v>295</v>
      </c>
      <c r="I633" t="s">
        <v>295</v>
      </c>
      <c r="J633" t="s">
        <v>1026</v>
      </c>
      <c r="K633" t="s">
        <v>295</v>
      </c>
      <c r="L633" t="s">
        <v>295</v>
      </c>
      <c r="M633" s="60" t="str">
        <f t="shared" si="28"/>
        <v>View on Google Map</v>
      </c>
    </row>
    <row r="634" spans="1:13" x14ac:dyDescent="0.2">
      <c r="A634">
        <v>463</v>
      </c>
      <c r="B634" t="s">
        <v>1040</v>
      </c>
      <c r="C634" t="str">
        <f t="shared" si="29"/>
        <v>Arctic LTER Site number 463</v>
      </c>
      <c r="D634">
        <v>68.873149999999995</v>
      </c>
      <c r="E634">
        <v>-149.04128</v>
      </c>
      <c r="F634">
        <v>637</v>
      </c>
      <c r="G634" t="s">
        <v>384</v>
      </c>
      <c r="H634" t="s">
        <v>295</v>
      </c>
      <c r="I634" t="s">
        <v>295</v>
      </c>
      <c r="J634" t="s">
        <v>1026</v>
      </c>
      <c r="K634" t="s">
        <v>295</v>
      </c>
      <c r="L634" t="s">
        <v>295</v>
      </c>
      <c r="M634" s="60" t="str">
        <f t="shared" si="28"/>
        <v>View on Google Map</v>
      </c>
    </row>
    <row r="635" spans="1:13" x14ac:dyDescent="0.2">
      <c r="A635">
        <v>129</v>
      </c>
      <c r="B635" t="s">
        <v>451</v>
      </c>
      <c r="C635" t="s">
        <v>452</v>
      </c>
      <c r="D635">
        <v>69.966666666666669</v>
      </c>
      <c r="E635">
        <v>-148.73333333333301</v>
      </c>
      <c r="F635">
        <v>57</v>
      </c>
      <c r="G635" t="s">
        <v>384</v>
      </c>
      <c r="H635" t="s">
        <v>453</v>
      </c>
      <c r="I635" t="s">
        <v>295</v>
      </c>
      <c r="J635" t="s">
        <v>1355</v>
      </c>
      <c r="K635" t="s">
        <v>295</v>
      </c>
      <c r="L635" t="s">
        <v>300</v>
      </c>
      <c r="M635" s="60" t="str">
        <f t="shared" si="28"/>
        <v>View on Google Map</v>
      </c>
    </row>
    <row r="636" spans="1:13" ht="12" customHeight="1" x14ac:dyDescent="0.2">
      <c r="A636">
        <v>17</v>
      </c>
      <c r="B636" t="s">
        <v>331</v>
      </c>
      <c r="C636" t="s">
        <v>332</v>
      </c>
      <c r="D636" t="s">
        <v>295</v>
      </c>
      <c r="E636" t="s">
        <v>295</v>
      </c>
      <c r="F636" t="s">
        <v>295</v>
      </c>
      <c r="G636" t="s">
        <v>296</v>
      </c>
      <c r="H636" t="s">
        <v>295</v>
      </c>
      <c r="I636" t="s">
        <v>295</v>
      </c>
      <c r="J636" t="s">
        <v>1355</v>
      </c>
      <c r="K636" t="s">
        <v>295</v>
      </c>
      <c r="L636" t="s">
        <v>295</v>
      </c>
      <c r="M636" s="60" t="str">
        <f t="shared" si="28"/>
        <v>View on Google Map</v>
      </c>
    </row>
    <row r="637" spans="1:13" x14ac:dyDescent="0.2">
      <c r="B637" t="s">
        <v>1568</v>
      </c>
      <c r="C637" t="s">
        <v>1577</v>
      </c>
      <c r="D637">
        <v>68.757683</v>
      </c>
      <c r="E637">
        <v>-148.840269312</v>
      </c>
      <c r="H637" t="s">
        <v>1580</v>
      </c>
      <c r="M637" s="60" t="str">
        <f t="shared" si="28"/>
        <v>View on Google Map</v>
      </c>
    </row>
    <row r="638" spans="1:13" x14ac:dyDescent="0.2">
      <c r="B638" t="s">
        <v>1569</v>
      </c>
      <c r="C638" t="s">
        <v>1572</v>
      </c>
      <c r="D638">
        <v>68.758895269000007</v>
      </c>
      <c r="E638">
        <v>-148.84277501099999</v>
      </c>
      <c r="M638" s="60" t="str">
        <f t="shared" si="28"/>
        <v>View on Google Map</v>
      </c>
    </row>
    <row r="639" spans="1:13" x14ac:dyDescent="0.2">
      <c r="B639" t="s">
        <v>1578</v>
      </c>
      <c r="C639" t="s">
        <v>1573</v>
      </c>
      <c r="D639">
        <v>68.759077738000002</v>
      </c>
      <c r="E639">
        <v>-148.83959198400001</v>
      </c>
      <c r="H639" t="s">
        <v>1581</v>
      </c>
      <c r="M639" s="60" t="str">
        <f t="shared" si="28"/>
        <v>View on Google Map</v>
      </c>
    </row>
    <row r="640" spans="1:13" x14ac:dyDescent="0.2">
      <c r="B640" t="s">
        <v>1579</v>
      </c>
      <c r="C640" t="s">
        <v>1574</v>
      </c>
      <c r="D640">
        <v>68.759637346999995</v>
      </c>
      <c r="E640">
        <v>-148.84091356100001</v>
      </c>
      <c r="H640" t="s">
        <v>1582</v>
      </c>
      <c r="M640" s="60" t="str">
        <f t="shared" si="28"/>
        <v>View on Google Map</v>
      </c>
    </row>
    <row r="641" spans="1:13" x14ac:dyDescent="0.2">
      <c r="B641" t="s">
        <v>1570</v>
      </c>
      <c r="C641" t="s">
        <v>1575</v>
      </c>
      <c r="D641">
        <v>68.760771101000003</v>
      </c>
      <c r="E641">
        <v>-148.83958653600001</v>
      </c>
      <c r="H641" t="s">
        <v>1583</v>
      </c>
      <c r="I641" t="s">
        <v>1584</v>
      </c>
      <c r="M641" s="60" t="str">
        <f t="shared" si="28"/>
        <v>View on Google Map</v>
      </c>
    </row>
    <row r="642" spans="1:13" x14ac:dyDescent="0.2">
      <c r="B642" t="s">
        <v>1571</v>
      </c>
      <c r="C642" t="s">
        <v>1576</v>
      </c>
      <c r="D642">
        <v>68.764573075000001</v>
      </c>
      <c r="E642">
        <v>-148.832566904</v>
      </c>
      <c r="M642" s="60" t="str">
        <f t="shared" si="28"/>
        <v>View on Google Map</v>
      </c>
    </row>
    <row r="643" spans="1:13" x14ac:dyDescent="0.2">
      <c r="A643">
        <v>530</v>
      </c>
      <c r="B643" t="s">
        <v>1133</v>
      </c>
      <c r="C643" t="s">
        <v>1132</v>
      </c>
      <c r="D643">
        <v>68.674332000000007</v>
      </c>
      <c r="E643">
        <v>-149.61694399999999</v>
      </c>
      <c r="F643">
        <v>701</v>
      </c>
      <c r="G643" t="s">
        <v>384</v>
      </c>
      <c r="H643" t="s">
        <v>295</v>
      </c>
      <c r="I643" t="s">
        <v>295</v>
      </c>
      <c r="J643" t="s">
        <v>1026</v>
      </c>
      <c r="K643" t="s">
        <v>295</v>
      </c>
      <c r="L643" t="s">
        <v>1080</v>
      </c>
      <c r="M643" s="60" t="str">
        <f t="shared" si="28"/>
        <v>View on Google Map</v>
      </c>
    </row>
    <row r="644" spans="1:13" x14ac:dyDescent="0.2">
      <c r="A644">
        <v>496</v>
      </c>
      <c r="B644" t="s">
        <v>1082</v>
      </c>
      <c r="C644" t="str">
        <f>"Arctic LTER Site number " &amp; A644</f>
        <v>Arctic LTER Site number 496</v>
      </c>
      <c r="D644">
        <v>68.674149999999997</v>
      </c>
      <c r="E644">
        <v>-149.61810299999999</v>
      </c>
      <c r="F644">
        <v>701</v>
      </c>
      <c r="G644" t="s">
        <v>296</v>
      </c>
      <c r="H644" t="s">
        <v>1083</v>
      </c>
      <c r="I644" t="s">
        <v>295</v>
      </c>
      <c r="J644" t="s">
        <v>1079</v>
      </c>
      <c r="K644" t="s">
        <v>295</v>
      </c>
      <c r="L644" t="s">
        <v>1080</v>
      </c>
      <c r="M644" s="60" t="str">
        <f t="shared" si="28"/>
        <v>View on Google Map</v>
      </c>
    </row>
    <row r="645" spans="1:13" x14ac:dyDescent="0.2">
      <c r="B645" t="s">
        <v>1586</v>
      </c>
      <c r="C645" t="s">
        <v>1587</v>
      </c>
      <c r="D645">
        <v>68.606583000000001</v>
      </c>
      <c r="E645">
        <v>-149.59215</v>
      </c>
      <c r="F645">
        <v>747</v>
      </c>
      <c r="G645" t="s">
        <v>296</v>
      </c>
      <c r="H645" t="s">
        <v>1588</v>
      </c>
      <c r="I645" t="s">
        <v>1589</v>
      </c>
      <c r="J645" t="s">
        <v>1590</v>
      </c>
      <c r="M645" s="60" t="str">
        <f>HYPERLINK("http://maps.google.com/maps?q="&amp;D645&amp;","&amp;E645,"View on Google Map")</f>
        <v>View on Google Map</v>
      </c>
    </row>
  </sheetData>
  <autoFilter ref="A2:N645" xr:uid="{00000000-0009-0000-0000-000003000000}">
    <sortState xmlns:xlrd2="http://schemas.microsoft.com/office/spreadsheetml/2017/richdata2" ref="A3:N637">
      <sortCondition ref="B2"/>
    </sortState>
  </autoFilter>
  <conditionalFormatting sqref="B2">
    <cfRule type="cellIs" dxfId="0" priority="2" stopIfTrue="1" operator="equal">
      <formula>"NOT ASSIGNED:"</formula>
    </cfRule>
  </conditionalFormatting>
  <pageMargins left="0.75" right="0.75" top="1" bottom="1" header="0.3" footer="0.3"/>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70</vt:i4>
      </vt:variant>
    </vt:vector>
  </HeadingPairs>
  <TitlesOfParts>
    <vt:vector size="74" baseType="lpstr">
      <vt:lpstr>Metadata</vt:lpstr>
      <vt:lpstr>All Leaves</vt:lpstr>
      <vt:lpstr>Active Leaves</vt:lpstr>
      <vt:lpstr>Sites(Do NOT Edit)</vt:lpstr>
      <vt:lpstr>ABSTRACT</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Data_Type</vt:lpstr>
      <vt:lpstr>DATASET_ID</vt:lpstr>
      <vt:lpstr>DATASET_TITLE</vt:lpstr>
      <vt:lpstr>DataSheet1</vt:lpstr>
      <vt:lpstr>DateTime_Format</vt:lpstr>
      <vt:lpstr>Distribution_URL_for_file</vt:lpstr>
      <vt:lpstr>East_Bounding_Coordinate</vt:lpstr>
      <vt:lpstr>Elevation</vt:lpstr>
      <vt:lpstr>Email</vt:lpstr>
      <vt:lpstr>End_Date</vt:lpstr>
      <vt:lpstr>First_Name</vt:lpstr>
      <vt:lpstr>Geographic_Description</vt:lpstr>
      <vt:lpstr>INVESTIGATOR_INFORMATION</vt:lpstr>
      <vt:lpstr>KEYWORD_INFORMATION</vt:lpstr>
      <vt:lpstr>KEYWORDS</vt:lpstr>
      <vt:lpstr>Last_Name</vt:lpstr>
      <vt:lpstr>Latitude</vt:lpstr>
      <vt:lpstr>Link_to_Google_Map</vt:lpstr>
      <vt:lpstr>Location_Bounding_Box</vt:lpstr>
      <vt:lpstr>Location_Name</vt:lpstr>
      <vt:lpstr>Log_of_Changes</vt:lpstr>
      <vt:lpstr>Longitude</vt:lpstr>
      <vt:lpstr>LTER_Sites_number</vt:lpstr>
      <vt:lpstr>Maintenance_Description</vt:lpstr>
      <vt:lpstr>Maximum_Value</vt:lpstr>
      <vt:lpstr>Metacat_Package_ID</vt:lpstr>
      <vt:lpstr>METHODS</vt:lpstr>
      <vt:lpstr>Minimum_Value</vt:lpstr>
      <vt:lpstr>Missing_Value_Code</vt:lpstr>
      <vt:lpstr>Name_of_Data_Sheet</vt:lpstr>
      <vt:lpstr>North_Bounding_Coordinate</vt:lpstr>
      <vt:lpstr>Number_of_Data_Records</vt:lpstr>
      <vt:lpstr>Number_of_Header_Rows</vt:lpstr>
      <vt:lpstr>OR</vt:lpstr>
      <vt:lpstr>OR_if_single_point_location</vt:lpstr>
      <vt:lpstr>Organisms_studied</vt:lpstr>
      <vt:lpstr>Organization</vt:lpstr>
      <vt:lpstr>Other_Files_to_Reference</vt:lpstr>
      <vt:lpstr>Precision</vt:lpstr>
      <vt:lpstr>Protocol_Document</vt:lpstr>
      <vt:lpstr>Protocol_Title</vt:lpstr>
      <vt:lpstr>Quality_Control_Information</vt:lpstr>
      <vt:lpstr>RESEARCH_LOCATION</vt:lpstr>
      <vt:lpstr>Role</vt:lpstr>
      <vt:lpstr>Sampling_and_or_Lab_Protocols</vt:lpstr>
      <vt:lpstr>Site_name</vt:lpstr>
      <vt:lpstr>Site_name_list</vt:lpstr>
      <vt:lpstr>Sites</vt:lpstr>
      <vt:lpstr>South_Bounding_Coordinate</vt:lpstr>
      <vt:lpstr>State</vt:lpstr>
      <vt:lpstr>TAXONOMIC_COVERAGE</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jlaundre</cp:lastModifiedBy>
  <dcterms:created xsi:type="dcterms:W3CDTF">2005-12-15T17:53:17Z</dcterms:created>
  <dcterms:modified xsi:type="dcterms:W3CDTF">2019-04-01T13:12:48Z</dcterms:modified>
</cp:coreProperties>
</file>